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0\WEG\"/>
    </mc:Choice>
  </mc:AlternateContent>
  <bookViews>
    <workbookView xWindow="0" yWindow="720" windowWidth="19440" windowHeight="8940" activeTab="1"/>
  </bookViews>
  <sheets>
    <sheet name="Instructions" sheetId="4" r:id="rId1"/>
    <sheet name="Wage Enhancement Template" sheetId="3" r:id="rId2"/>
  </sheets>
  <definedNames>
    <definedName name="_xlnm._FilterDatabase" localSheetId="1" hidden="1">'Wage Enhancement Template'!$A$41:$Q$66</definedName>
    <definedName name="_xlnm.Print_Area" localSheetId="1">'Wage Enhancement Template'!$B$1:$Q$99</definedName>
  </definedNames>
  <calcPr calcId="162913"/>
</workbook>
</file>

<file path=xl/calcChain.xml><?xml version="1.0" encoding="utf-8"?>
<calcChain xmlns="http://schemas.openxmlformats.org/spreadsheetml/2006/main">
  <c r="L43" i="3" l="1"/>
  <c r="L42" i="3"/>
  <c r="M43" i="3" l="1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M42" i="3"/>
  <c r="W42" i="3" l="1"/>
  <c r="O42" i="3" l="1"/>
  <c r="P42" i="3" l="1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43" i="3"/>
  <c r="O44" i="3"/>
  <c r="O45" i="3"/>
  <c r="O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Y42" i="3"/>
  <c r="X42" i="3"/>
  <c r="P48" i="3" l="1"/>
  <c r="O47" i="3"/>
  <c r="P47" i="3" s="1"/>
  <c r="O46" i="3"/>
  <c r="P46" i="3" s="1"/>
  <c r="P45" i="3"/>
  <c r="P44" i="3"/>
  <c r="P43" i="3"/>
  <c r="N43" i="3" s="1"/>
  <c r="A42" i="3"/>
  <c r="N42" i="3" l="1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46" i="3" l="1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N45" i="3" l="1"/>
  <c r="N44" i="3"/>
  <c r="Q43" i="3"/>
  <c r="Q42" i="3" l="1"/>
  <c r="Z42" i="3" l="1"/>
  <c r="A43" i="3" l="1"/>
  <c r="X43" i="3"/>
  <c r="A44" i="3"/>
  <c r="X44" i="3"/>
  <c r="A45" i="3"/>
  <c r="X45" i="3"/>
  <c r="A46" i="3"/>
  <c r="X46" i="3"/>
  <c r="A47" i="3"/>
  <c r="X47" i="3"/>
  <c r="A48" i="3"/>
  <c r="X48" i="3"/>
  <c r="A49" i="3"/>
  <c r="X49" i="3"/>
  <c r="A50" i="3"/>
  <c r="X50" i="3"/>
  <c r="A51" i="3"/>
  <c r="X51" i="3"/>
  <c r="A52" i="3"/>
  <c r="X52" i="3"/>
  <c r="A53" i="3"/>
  <c r="X53" i="3"/>
  <c r="A54" i="3"/>
  <c r="X54" i="3"/>
  <c r="A55" i="3"/>
  <c r="X55" i="3"/>
  <c r="A56" i="3"/>
  <c r="X56" i="3"/>
  <c r="A57" i="3"/>
  <c r="X57" i="3"/>
  <c r="A58" i="3"/>
  <c r="X58" i="3"/>
  <c r="A59" i="3"/>
  <c r="X59" i="3"/>
  <c r="A60" i="3"/>
  <c r="X60" i="3"/>
  <c r="A61" i="3"/>
  <c r="X61" i="3"/>
  <c r="A62" i="3"/>
  <c r="X62" i="3"/>
  <c r="A63" i="3"/>
  <c r="X63" i="3"/>
  <c r="A64" i="3"/>
  <c r="X64" i="3"/>
  <c r="A65" i="3"/>
  <c r="X65" i="3"/>
  <c r="A66" i="3"/>
  <c r="X66" i="3"/>
  <c r="N78" i="3" l="1"/>
  <c r="P73" i="3"/>
  <c r="O73" i="3"/>
  <c r="O78" i="3"/>
  <c r="P78" i="3"/>
  <c r="N73" i="3"/>
  <c r="O72" i="3"/>
  <c r="O77" i="3"/>
  <c r="P72" i="3"/>
  <c r="P77" i="3"/>
  <c r="N72" i="3"/>
  <c r="N77" i="3"/>
  <c r="N70" i="3"/>
  <c r="O70" i="3"/>
  <c r="P70" i="3"/>
  <c r="P71" i="3"/>
  <c r="Y44" i="3"/>
  <c r="Y53" i="3"/>
  <c r="Y60" i="3"/>
  <c r="Y49" i="3"/>
  <c r="Y59" i="3"/>
  <c r="Y57" i="3"/>
  <c r="Y65" i="3"/>
  <c r="Y61" i="3"/>
  <c r="Y45" i="3"/>
  <c r="Y52" i="3"/>
  <c r="Y64" i="3"/>
  <c r="Y63" i="3"/>
  <c r="Y56" i="3"/>
  <c r="Y55" i="3"/>
  <c r="Y51" i="3"/>
  <c r="Y48" i="3"/>
  <c r="Y47" i="3"/>
  <c r="Y43" i="3"/>
  <c r="Y62" i="3"/>
  <c r="Y46" i="3"/>
  <c r="Y54" i="3"/>
  <c r="Y66" i="3"/>
  <c r="Y58" i="3"/>
  <c r="Y50" i="3"/>
  <c r="Q78" i="3" l="1"/>
  <c r="Q73" i="3"/>
  <c r="Q72" i="3"/>
  <c r="Q70" i="3"/>
  <c r="Q44" i="3"/>
  <c r="Z50" i="3"/>
  <c r="Z48" i="3"/>
  <c r="Z47" i="3"/>
  <c r="Z46" i="3"/>
  <c r="Q65" i="3"/>
  <c r="Z65" i="3"/>
  <c r="Z51" i="3"/>
  <c r="Z52" i="3"/>
  <c r="Z59" i="3"/>
  <c r="Q49" i="3"/>
  <c r="Z49" i="3"/>
  <c r="Z57" i="3"/>
  <c r="Z60" i="3"/>
  <c r="Q59" i="3"/>
  <c r="Q51" i="3"/>
  <c r="Z53" i="3"/>
  <c r="Z66" i="3"/>
  <c r="Z63" i="3"/>
  <c r="Q57" i="3"/>
  <c r="Q60" i="3"/>
  <c r="Q53" i="3"/>
  <c r="Q66" i="3"/>
  <c r="Z56" i="3"/>
  <c r="Q61" i="3"/>
  <c r="Z55" i="3"/>
  <c r="Z61" i="3"/>
  <c r="Z64" i="3"/>
  <c r="Q63" i="3"/>
  <c r="Q52" i="3"/>
  <c r="Z58" i="3"/>
  <c r="Q47" i="3"/>
  <c r="Q56" i="3"/>
  <c r="Q58" i="3"/>
  <c r="Q54" i="3"/>
  <c r="Z54" i="3"/>
  <c r="Q64" i="3"/>
  <c r="Q62" i="3"/>
  <c r="Z62" i="3"/>
  <c r="Q55" i="3"/>
  <c r="N75" i="3" l="1"/>
  <c r="Z45" i="3"/>
  <c r="Q50" i="3"/>
  <c r="Q48" i="3"/>
  <c r="Q46" i="3"/>
  <c r="Q45" i="3"/>
  <c r="Z44" i="3" l="1"/>
  <c r="O71" i="3" l="1"/>
  <c r="O76" i="3"/>
  <c r="O75" i="3"/>
  <c r="O79" i="3" l="1"/>
  <c r="Q71" i="3"/>
  <c r="O74" i="3"/>
  <c r="P75" i="3"/>
  <c r="Q77" i="3"/>
  <c r="P76" i="3"/>
  <c r="Q76" i="3" s="1"/>
  <c r="P74" i="3" l="1"/>
  <c r="Q74" i="3" s="1"/>
  <c r="Q75" i="3"/>
  <c r="P79" i="3"/>
  <c r="Q79" i="3" s="1"/>
  <c r="O80" i="3"/>
  <c r="Z43" i="3"/>
  <c r="N71" i="3"/>
  <c r="N76" i="3"/>
  <c r="N79" i="3" s="1"/>
  <c r="N74" i="3" l="1"/>
  <c r="N80" i="3" s="1"/>
  <c r="Q81" i="3" s="1"/>
  <c r="P80" i="3"/>
  <c r="Q80" i="3" s="1"/>
  <c r="Q82" i="3" l="1"/>
</calcChain>
</file>

<file path=xl/sharedStrings.xml><?xml version="1.0" encoding="utf-8"?>
<sst xmlns="http://schemas.openxmlformats.org/spreadsheetml/2006/main" count="187" uniqueCount="170">
  <si>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</si>
  <si>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</si>
  <si>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</si>
  <si>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</si>
  <si>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</si>
  <si>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</si>
  <si>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</si>
  <si>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</si>
  <si>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</si>
  <si>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</si>
  <si>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</si>
  <si>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</si>
  <si>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</si>
  <si>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Once you’ve entered the information above the application template will generate the following information:</t>
  </si>
  <si>
    <t>STEP 1:  DETERMINE ELIGIBILITY</t>
  </si>
  <si>
    <t>% of Time in Eligible Position</t>
  </si>
  <si>
    <t>Auspice Type:</t>
  </si>
  <si>
    <t>Category</t>
  </si>
  <si>
    <t>Full</t>
  </si>
  <si>
    <t>Partial</t>
  </si>
  <si>
    <t>None</t>
  </si>
  <si>
    <t>APPROVAL</t>
  </si>
  <si>
    <t>GRAND TOTAL</t>
  </si>
  <si>
    <t>(To be completed by CMSM/DSSAB only)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</si>
  <si>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</si>
  <si>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</si>
  <si>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</si>
  <si>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</si>
  <si>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</si>
  <si>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</si>
  <si>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</si>
  <si>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</si>
  <si>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</si>
  <si>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</si>
  <si>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</si>
  <si>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</si>
  <si>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</si>
  <si>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</si>
  <si>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</si>
  <si>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</si>
  <si>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The child care centre / agency is approved for the following:</t>
  </si>
  <si>
    <t>STEP 3: CHILD CARE CENTRE / AGENCY OPERATING INFORMATION</t>
  </si>
  <si>
    <t>SUMMARY</t>
  </si>
  <si>
    <t>WAGE ENHANCEMENT DETERMINATION</t>
  </si>
  <si>
    <t>This field should contain sufficient information to allow you to provide additional information to the CMSM/DSSAB</t>
  </si>
  <si>
    <t>should it be requested</t>
  </si>
  <si>
    <t xml:space="preserve">Hourly Wage </t>
  </si>
  <si>
    <t># of Hours Worked</t>
  </si>
  <si>
    <t>child ratio.</t>
  </si>
  <si>
    <t>EMPLOYEE / POSITION INFORMATION</t>
  </si>
  <si>
    <t>• Total compensation = maximum wage enhancement entitlement which is the sum of the salary and benefit component</t>
  </si>
  <si>
    <t>Submit the completed application to [insert CMSM/DSSAB information].</t>
  </si>
  <si>
    <t xml:space="preserve">Please note that definitions/explanations have been included for certain fields to help you complete this form.  You can </t>
  </si>
  <si>
    <t xml:space="preserve">Please complete the certification section stating that the information you have included in the application is accurate by </t>
  </si>
  <si>
    <t xml:space="preserve">"Filter" button.  This gives you the ability to only show the rows that contain information.  </t>
  </si>
  <si>
    <t>enhancement funding to the centre / agency.</t>
  </si>
  <si>
    <t xml:space="preserve">The information that you have provided is subject to review by the CMSM/DSSAB prior to/or after granting the wage </t>
  </si>
  <si>
    <t xml:space="preserve">Where non-text content has been presented in this document, the user is provided with a text alternative. 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</si>
  <si>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</si>
  <si>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</si>
  <si>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</si>
  <si>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 xml:space="preserve">Open the wage enhancement application form in excel and complete the centre / agency information shown below as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</si>
  <si>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</si>
  <si>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</si>
  <si>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You are only required to enter data in the green cells.  All other calculations will be performed automatically.</t>
  </si>
  <si>
    <t>STEP 2:  ENTER CENTRE / AGENCY INFORMATION</t>
  </si>
  <si>
    <t xml:space="preserve">a summary of the centre’s / agency's eligible positions and the total funding you are applying for in regards to salaries </t>
  </si>
  <si>
    <t>v3</t>
  </si>
  <si>
    <t>Salary Component</t>
  </si>
  <si>
    <t>Standard work week (hours)</t>
  </si>
  <si>
    <t>FTE</t>
  </si>
  <si>
    <t xml:space="preserve">Statutory Benefit Component (17.5%) </t>
  </si>
  <si>
    <t xml:space="preserve">                         </t>
  </si>
  <si>
    <t>New Position Created during Jan 1 - Dec 31 (select Yes or No)</t>
  </si>
  <si>
    <t>• Eligibility rate = up to $2.00</t>
  </si>
  <si>
    <t xml:space="preserve">• Salary component of the enhancement = up to $2.00 per hour for hours worked, including overtime </t>
  </si>
  <si>
    <t>The following table is an illustration of 5 positions at Child Care Centre ABC and of particular interest position # 3</t>
  </si>
  <si>
    <t xml:space="preserve">The following table is an illustration of the wage enhancement funding for the 5 positions applicable to Child Care Centre </t>
  </si>
  <si>
    <t>TOTAL</t>
  </si>
  <si>
    <t>SUPPLEMENTAL GRANT</t>
  </si>
  <si>
    <t xml:space="preserve">Prior to leaving the middle section of the application form, please review the "Summary" section.  It contains </t>
  </si>
  <si>
    <t>Total Operating Capacity (N/A for Home Child Care Provider agencies)</t>
  </si>
  <si>
    <t>Total Licensed Capacity (N/A for Home Child Care Provider agencies)</t>
  </si>
  <si>
    <r>
      <t xml:space="preserve">The purpose of these instructions is to support operators in completing their wage enhancement application. </t>
    </r>
    <r>
      <rPr>
        <sz val="12"/>
        <color rgb="FFFF0000"/>
        <rFont val="Arial"/>
        <family val="2"/>
      </rPr>
      <t/>
    </r>
  </si>
  <si>
    <t xml:space="preserve">to your application please contact [insert CMSM/DSSAB contact information].   </t>
  </si>
  <si>
    <t>Full Wage Enhancement</t>
  </si>
  <si>
    <t>Partial Wage Enhancement</t>
  </si>
  <si>
    <t xml:space="preserve">Now that you have determined which of the positions in your licensed child care centre / agency qualified for the wage </t>
  </si>
  <si>
    <t>well as the contact person who is able to answer questions about the application form being submitted.</t>
  </si>
  <si>
    <t xml:space="preserve">Enter the following information for the eligible positions in the licensed child care centre or eligible home child care </t>
  </si>
  <si>
    <t>visitors working in a licensed agency:</t>
  </si>
  <si>
    <t>Centre ABC. The calculation in the form now automatically gives you the maximum benefit entitlement of 17.5%.</t>
  </si>
  <si>
    <t xml:space="preserve">and benefits pending approval. This section will also generate the operators' supplemental grant of $150 for each </t>
  </si>
  <si>
    <t>Supplemental Grant</t>
  </si>
  <si>
    <t>provided with instructions on how to only show the rows where data has been entered for printing purposes.</t>
  </si>
  <si>
    <t>Any forms posted online must make reference to the wage enhancement/HCCEG being funded by the Government of Ontario.</t>
  </si>
  <si>
    <t xml:space="preserve">SERVICE DATA </t>
  </si>
  <si>
    <t>Number of ineligible* RECEs</t>
  </si>
  <si>
    <t>Number of ineligible* Supervisors</t>
  </si>
  <si>
    <t>Number of ineligible* Home Visitors</t>
  </si>
  <si>
    <t>STEP 4: CHILD CARE CENTRE / AGENCY OPERATING INFORMATION</t>
  </si>
  <si>
    <t>Number of ineligible* Non-RECEs</t>
  </si>
  <si>
    <t>If a new position has been created due to the expansion of a program during the year, then please provide an estimate</t>
  </si>
  <si>
    <t>STEP 5:  EMPLOYEE INFORMATION</t>
  </si>
  <si>
    <t>STEP 6: REVIEW OF APPLICATION FORM</t>
  </si>
  <si>
    <t>The application form contains 100 rows to allow you to enter data for all eligible positions.  At step 8, you will be</t>
  </si>
  <si>
    <t>• Eligibility status = partial or full, depending on the wage enhancement eligiblity rate ($) per hour</t>
  </si>
  <si>
    <t>• Satutory benefit component of the enhancement = 17.5% of the salary component</t>
  </si>
  <si>
    <t>eligible centre based FTE and home visitor FTE.</t>
  </si>
  <si>
    <t>Please click and select:</t>
  </si>
  <si>
    <r>
      <t xml:space="preserve">Enter the estimated hours in the </t>
    </r>
    <r>
      <rPr>
        <i/>
        <sz val="12"/>
        <color theme="1"/>
        <rFont val="Arial"/>
        <family val="2"/>
      </rPr>
      <t># of Hours Worked</t>
    </r>
    <r>
      <rPr>
        <sz val="12"/>
        <color theme="1"/>
        <rFont val="Arial"/>
        <family val="2"/>
      </rPr>
      <t xml:space="preserve"> column (column J). </t>
    </r>
  </si>
  <si>
    <t xml:space="preserve">If the position covers ratio at all times, please enter 100%. If a position covers ratio for 30% of the time, please report 30%. </t>
  </si>
  <si>
    <r>
      <t xml:space="preserve">Please note that the position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</t>
    </r>
  </si>
  <si>
    <t>If the position is on an annual salary, take the annual salary and divide it by the standard hours of work per year.</t>
  </si>
  <si>
    <t>for the equivalent # of hours that the position would work during the Jan 1 - Dec 31 period.</t>
  </si>
  <si>
    <t xml:space="preserve">selecting "Yes" in the box and completing your signing authority's information. </t>
  </si>
  <si>
    <t xml:space="preserve">Prior to printing or submitting your application form, please go to cell A41 and left click on the symbol to the right of the  </t>
  </si>
  <si>
    <r>
      <t xml:space="preserve">Base Hourly Wage 
</t>
    </r>
    <r>
      <rPr>
        <b/>
        <sz val="10"/>
        <color theme="1"/>
        <rFont val="Arial"/>
        <family val="2"/>
      </rPr>
      <t>(excluding prior year wage enhancement)</t>
    </r>
  </si>
  <si>
    <t>Home Visitor</t>
  </si>
  <si>
    <t>·         Be employed in a licensed child care centre or agency;</t>
  </si>
  <si>
    <t>ratios under the Child Care Early Years Act (CCEYA).</t>
  </si>
  <si>
    <t xml:space="preserve">Please note that the operator has two options in terms of reporting the hours worked in an eligible position by both regular and </t>
  </si>
  <si>
    <t>1.    If all hours worked by a supply staff are to replace the regular staff’s hours (sick days, vacations days, etc.), the operator can</t>
  </si>
  <si>
    <t xml:space="preserve">report all hours worked by the regular staff including their sick days and vacation days on one line on the application and exclude </t>
  </si>
  <si>
    <t>track of the hours worked by all individuals in the same eligible position separately.</t>
  </si>
  <si>
    <t>2.    If operators decided to report the hours worked by a supply staff on a separate line, then the hours worked by the regular staff</t>
  </si>
  <si>
    <t>the hours worked by the supply staff. This option is suggested to reduce some administrative burden on having to keep</t>
  </si>
  <si>
    <t>in a licensed child care program, regardless of the amount of time they are working directly with children, provided they earn less than the cap</t>
  </si>
  <si>
    <t>*Hourly rate exceeds cap</t>
  </si>
  <si>
    <t xml:space="preserve">Supervisors are required under the CCEYA, and are therefore eligible to receive the wage enhancement for 100% of the time they are working </t>
  </si>
  <si>
    <t>Please indicate the number of ineligible RECEs, Non-RECEs, Supervisors, and home visitors, i.e. hourly rate exceeds cap.</t>
  </si>
  <si>
    <t xml:space="preserve">As a signing authority for this organization, I certify that the information included in this application is accurate to the best of my knowledge and represents the </t>
  </si>
  <si>
    <t>From the drop-down listing, please select from the eligible positions categories of RECE, Non-RECE, Supervisor, or Home Visitor.</t>
  </si>
  <si>
    <t>Overtime hours can be included in the application form.</t>
  </si>
  <si>
    <t>STEP 6: CERTIFICATION</t>
  </si>
  <si>
    <t>STEP 7:  PAGE LAYOUT &amp; PRINTING</t>
  </si>
  <si>
    <t xml:space="preserve">STEP 8: SUBMISSION </t>
  </si>
  <si>
    <t xml:space="preserve">in order to be considered for wage enhancement funds. </t>
  </si>
  <si>
    <t>·         Have an associated base wage excluding prior year’s wage enhancement of less than $25.07 per hour</t>
  </si>
  <si>
    <t xml:space="preserve">·         Be in a position categorized as a child care supervisor or RECE or otherwise counted toward adult to child </t>
  </si>
  <si>
    <t>between $25.07 and $27.07 per hour, the position is eligible for a partial wage enhancement. The partial wage enhancement will increase</t>
  </si>
  <si>
    <t xml:space="preserve">           (i.e. $2 below the wage cap of $27.07); and</t>
  </si>
  <si>
    <t xml:space="preserve">Child care program positions that spend at least 25 per cent of their time to support ratios requirements </t>
  </si>
  <si>
    <t>and meet the eligibility outlined above, are also eligible for wage enhancement for the hours worked in the position.</t>
  </si>
  <si>
    <t>·  For example, if an RECE position has a base wage rate, excluding the previous year’s wage enhancement, of $25.50 per hour, the</t>
  </si>
  <si>
    <t>Where an eligible centre-based position has an associated base wage rate excluding prior year’s wage enhancement</t>
  </si>
  <si>
    <t xml:space="preserve"> the wage of the qualifying position to $27.07 per hour without exceeding the cap.</t>
  </si>
  <si>
    <t xml:space="preserve">   position would be eligible for wage enhancement of $1.57 per hour.</t>
  </si>
  <si>
    <t>PLEASE NOTE, THE IMAGES BELOW MAY REFER TO 2016.  THIS IS JUST FOR EXAMPLES.</t>
  </si>
  <si>
    <t>Provincial Wage Enhancement Application Instructions - Child Care Centre &amp; Home Visitors (2019)</t>
  </si>
  <si>
    <t xml:space="preserve">The application will generate the 2019 funding entitlement. If you have any questions related </t>
  </si>
  <si>
    <t xml:space="preserve">All licensed child care centres are eligible to apply and beginning in 2019, licensed centres or agencies created in </t>
  </si>
  <si>
    <t>2019 are eligible to apply for wage enhancement in the year the program begins operation.</t>
  </si>
  <si>
    <t>To be eligible to receive the full 2019 wage enhancement of $2 an hour plus 17.5 per cent in benefits, staff must:</t>
  </si>
  <si>
    <t>supply staff in the application form to generate their 2019 funding entitlement.</t>
  </si>
  <si>
    <t xml:space="preserve">The 2019 entitlement is then used to make payments to the eligible staff for hours worked in 2019. </t>
  </si>
  <si>
    <r>
      <t xml:space="preserve">Wage enhancement applications must be submitted no later than </t>
    </r>
    <r>
      <rPr>
        <b/>
        <sz val="12"/>
        <color rgb="FFFF0000"/>
        <rFont val="Arial"/>
        <family val="2"/>
      </rPr>
      <t>February 1, 2019</t>
    </r>
    <r>
      <rPr>
        <b/>
        <sz val="12"/>
        <color theme="1"/>
        <rFont val="Arial"/>
        <family val="2"/>
      </rPr>
      <t>.</t>
    </r>
  </si>
  <si>
    <t>enhancement in 2018 you can begin completing the form.</t>
  </si>
  <si>
    <t>Please provide the number of weeks your centre was open during 2018. Next, proceed to entering the standard work</t>
  </si>
  <si>
    <t xml:space="preserve">week for centre staff in 2018, total operating capacity and total licensed capacity. </t>
  </si>
  <si>
    <t>Hourly wage paid to the position as of December 31, 2018 (excluding prior year wage enhancement amounts).</t>
  </si>
  <si>
    <t xml:space="preserve">This field should include the total number of hours worked in the eligible position between January 1, 2018 and December 31, 2018.  </t>
  </si>
  <si>
    <t xml:space="preserve">during 2018 should include actual hours worked only (i.e. exclude sick days, vacation days, other leaves, etc.). </t>
  </si>
  <si>
    <t xml:space="preserve">• Annual Funded FTE = could be higher than 1.0 if the total hours worked from Jan 1st to December 31, 2018 exceeds 1,754.50 hours </t>
  </si>
  <si>
    <t>Application for Provincial Wage Enhancement Funding - Child Care Centres &amp; Home Visitors (2020)</t>
  </si>
  <si>
    <t>APPLICATION DEADLINE IS FBRUARY 1, 2020.  ANY APPLICATIONS RECEIVED AFTER THIS DATE WILL NOT BE ELIGIBLE FOR FUNDING IN 2020</t>
  </si>
  <si>
    <t>How many weeks was your centre open during 2019</t>
  </si>
  <si>
    <t>New Position created during Jan 1 - Dec 31, 2019? (Y/N) (If Yes,  provide an estimate for the number of hours that the position would work during the year in Column J)</t>
  </si>
  <si>
    <t># of Hours Worked
 (Jan 1- Dec 31, 2019)</t>
  </si>
  <si>
    <t xml:space="preserve">positions that can be counted toward adult to child ratios under the Child Care and Early Years Act (CCEYA) as of December 31,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</si>
</sst>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* #,##0_-;\-* #,##0_-;_-* &quot;-&quot;??_-;_-@_-"/>
    <numFmt numFmtId="168" formatCode="_-&quot;$&quot;* #,##0.00_-;[Red]\-&quot;$&quot;* #,##0.00_-"/>
    <numFmt numFmtId="169" formatCode="_-&quot;$&quot;* #,##0.00_-;\-&quot;$&quot;* #,##0.00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7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6" fillId="2" borderId="14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1" xfId="0" applyFont="1" applyFill="1" applyBorder="1" applyProtection="1"/>
    <xf numFmtId="0" fontId="8" fillId="2" borderId="1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8" fillId="2" borderId="0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1" xfId="0" applyFont="1" applyFill="1" applyBorder="1" applyProtection="1"/>
    <xf numFmtId="0" fontId="5" fillId="2" borderId="13" xfId="0" applyFont="1" applyFill="1" applyBorder="1" applyProtection="1"/>
    <xf numFmtId="0" fontId="15" fillId="2" borderId="14" xfId="0" applyFont="1" applyFill="1" applyBorder="1" applyProtection="1"/>
    <xf numFmtId="0" fontId="15" fillId="2" borderId="14" xfId="0" quotePrefix="1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Protection="1"/>
    <xf numFmtId="0" fontId="5" fillId="2" borderId="16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</xf>
    <xf numFmtId="165" fontId="5" fillId="2" borderId="0" xfId="2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166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10" xfId="0" applyFont="1" applyFill="1" applyBorder="1" applyProtection="1"/>
    <xf numFmtId="166" fontId="5" fillId="2" borderId="11" xfId="0" applyNumberFormat="1" applyFont="1" applyFill="1" applyBorder="1" applyProtection="1"/>
    <xf numFmtId="166" fontId="5" fillId="2" borderId="12" xfId="0" applyNumberFormat="1" applyFont="1" applyFill="1" applyBorder="1" applyProtection="1"/>
    <xf numFmtId="0" fontId="14" fillId="2" borderId="13" xfId="0" applyFont="1" applyFill="1" applyBorder="1" applyProtection="1"/>
    <xf numFmtId="0" fontId="0" fillId="2" borderId="0" xfId="0" applyFont="1" applyFill="1"/>
    <xf numFmtId="0" fontId="0" fillId="2" borderId="8" xfId="0" applyFont="1" applyFill="1" applyBorder="1" applyProtection="1"/>
    <xf numFmtId="164" fontId="0" fillId="0" borderId="0" xfId="1" applyFont="1"/>
    <xf numFmtId="0" fontId="14" fillId="6" borderId="9" xfId="0" applyFont="1" applyFill="1" applyBorder="1" applyAlignment="1" applyProtection="1">
      <alignment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ont="1" applyFill="1"/>
    <xf numFmtId="0" fontId="5" fillId="2" borderId="0" xfId="0" applyFont="1" applyFill="1" applyBorder="1" applyAlignment="1" applyProtection="1">
      <alignment horizontal="center" wrapText="1"/>
    </xf>
    <xf numFmtId="168" fontId="5" fillId="2" borderId="0" xfId="1" applyNumberFormat="1" applyFont="1" applyFill="1" applyBorder="1" applyAlignment="1" applyProtection="1">
      <alignment horizontal="right" wrapText="1"/>
    </xf>
    <xf numFmtId="164" fontId="5" fillId="2" borderId="0" xfId="1" applyFont="1" applyFill="1" applyBorder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4" xfId="0" applyFont="1" applyFill="1" applyBorder="1" applyAlignment="1" applyProtection="1"/>
    <xf numFmtId="0" fontId="16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7" fillId="2" borderId="4" xfId="0" applyFont="1" applyFill="1" applyBorder="1" applyProtection="1"/>
    <xf numFmtId="0" fontId="11" fillId="2" borderId="0" xfId="0" quotePrefix="1" applyFont="1" applyFill="1" applyAlignment="1" applyProtection="1">
      <alignment horizontal="left" vertical="center" indent="3"/>
    </xf>
    <xf numFmtId="0" fontId="5" fillId="2" borderId="31" xfId="0" applyFont="1" applyFill="1" applyBorder="1" applyProtection="1"/>
    <xf numFmtId="0" fontId="6" fillId="2" borderId="9" xfId="0" applyFont="1" applyFill="1" applyBorder="1" applyProtection="1"/>
    <xf numFmtId="0" fontId="0" fillId="0" borderId="0" xfId="0" applyFill="1" applyBorder="1"/>
    <xf numFmtId="165" fontId="0" fillId="2" borderId="0" xfId="2" applyFont="1" applyFill="1"/>
    <xf numFmtId="0" fontId="0" fillId="2" borderId="0" xfId="0" applyFont="1" applyFill="1" applyAlignment="1">
      <alignment horizontal="center"/>
    </xf>
    <xf numFmtId="165" fontId="0" fillId="2" borderId="0" xfId="0" applyNumberFormat="1" applyFont="1" applyFill="1"/>
    <xf numFmtId="164" fontId="0" fillId="0" borderId="0" xfId="0" applyNumberFormat="1" applyFont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vertical="center"/>
    </xf>
    <xf numFmtId="0" fontId="5" fillId="2" borderId="0" xfId="0" applyFont="1" applyFill="1"/>
    <xf numFmtId="0" fontId="22" fillId="2" borderId="0" xfId="0" applyFont="1" applyFill="1"/>
    <xf numFmtId="0" fontId="4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 indent="1"/>
    </xf>
    <xf numFmtId="0" fontId="23" fillId="2" borderId="0" xfId="0" applyFont="1" applyFill="1"/>
    <xf numFmtId="0" fontId="24" fillId="2" borderId="0" xfId="0" applyFont="1" applyFill="1" applyAlignment="1">
      <alignment vertic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4" fillId="2" borderId="0" xfId="0" applyFont="1" applyFill="1"/>
    <xf numFmtId="0" fontId="24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5"/>
    </xf>
    <xf numFmtId="0" fontId="22" fillId="2" borderId="0" xfId="0" applyFont="1" applyFill="1" applyAlignment="1">
      <alignment horizontal="left" vertical="center" indent="15"/>
    </xf>
    <xf numFmtId="0" fontId="5" fillId="7" borderId="4" xfId="0" applyFont="1" applyFill="1" applyBorder="1" applyAlignment="1" applyProtection="1">
      <alignment horizontal="left" vertical="center"/>
    </xf>
    <xf numFmtId="0" fontId="15" fillId="2" borderId="4" xfId="0" applyFont="1" applyFill="1" applyBorder="1" applyProtection="1"/>
    <xf numFmtId="0" fontId="24" fillId="2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0" fontId="22" fillId="0" borderId="0" xfId="0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indent="25"/>
    </xf>
    <xf numFmtId="0" fontId="22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3" fillId="2" borderId="0" xfId="0" applyFont="1" applyFill="1"/>
    <xf numFmtId="0" fontId="21" fillId="2" borderId="0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18" fillId="2" borderId="0" xfId="0" applyFont="1" applyFill="1" applyBorder="1"/>
    <xf numFmtId="0" fontId="25" fillId="2" borderId="0" xfId="0" applyFont="1" applyFill="1" applyAlignment="1">
      <alignment vertical="center"/>
    </xf>
    <xf numFmtId="0" fontId="0" fillId="2" borderId="2" xfId="0" applyFont="1" applyFill="1" applyBorder="1"/>
    <xf numFmtId="0" fontId="22" fillId="2" borderId="0" xfId="0" applyFont="1" applyFill="1" applyBorder="1" applyAlignment="1" applyProtection="1">
      <alignment horizontal="left" vertical="center" indent="2"/>
    </xf>
    <xf numFmtId="0" fontId="25" fillId="2" borderId="0" xfId="0" applyFont="1" applyFill="1" applyBorder="1" applyAlignment="1" applyProtection="1">
      <alignment vertical="center"/>
    </xf>
    <xf numFmtId="0" fontId="22" fillId="3" borderId="18" xfId="0" applyFont="1" applyFill="1" applyBorder="1" applyAlignment="1" applyProtection="1">
      <protection locked="0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5" fillId="6" borderId="19" xfId="0" applyFont="1" applyFill="1" applyBorder="1" applyAlignment="1" applyProtection="1">
      <alignment wrapText="1"/>
    </xf>
    <xf numFmtId="0" fontId="25" fillId="6" borderId="18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horizontal="center" wrapText="1"/>
    </xf>
    <xf numFmtId="0" fontId="25" fillId="6" borderId="9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 wrapText="1"/>
    </xf>
    <xf numFmtId="0" fontId="22" fillId="3" borderId="9" xfId="0" applyFont="1" applyFill="1" applyBorder="1" applyAlignment="1" applyProtection="1">
      <alignment horizontal="left"/>
      <protection locked="0"/>
    </xf>
    <xf numFmtId="164" fontId="22" fillId="3" borderId="9" xfId="1" applyFont="1" applyFill="1" applyBorder="1" applyProtection="1">
      <protection locked="0"/>
    </xf>
    <xf numFmtId="0" fontId="22" fillId="2" borderId="9" xfId="0" applyFont="1" applyFill="1" applyBorder="1" applyAlignment="1" applyProtection="1">
      <alignment horizontal="center" wrapText="1"/>
    </xf>
    <xf numFmtId="168" fontId="22" fillId="2" borderId="9" xfId="1" applyNumberFormat="1" applyFont="1" applyFill="1" applyBorder="1" applyAlignment="1" applyProtection="1">
      <alignment horizontal="center" wrapText="1"/>
    </xf>
    <xf numFmtId="165" fontId="31" fillId="2" borderId="0" xfId="2" applyFont="1" applyFill="1"/>
    <xf numFmtId="164" fontId="22" fillId="2" borderId="9" xfId="1" applyFont="1" applyFill="1" applyBorder="1" applyAlignment="1" applyProtection="1">
      <alignment horizontal="center"/>
    </xf>
    <xf numFmtId="9" fontId="22" fillId="3" borderId="9" xfId="3" applyNumberFormat="1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/>
    <xf numFmtId="0" fontId="25" fillId="2" borderId="15" xfId="0" applyFont="1" applyFill="1" applyBorder="1" applyAlignment="1" applyProtection="1"/>
    <xf numFmtId="0" fontId="22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left" indent="2"/>
    </xf>
    <xf numFmtId="165" fontId="22" fillId="2" borderId="9" xfId="2" applyFont="1" applyFill="1" applyBorder="1" applyAlignment="1" applyProtection="1">
      <alignment horizontal="center"/>
    </xf>
    <xf numFmtId="169" fontId="22" fillId="2" borderId="9" xfId="1" applyNumberFormat="1" applyFont="1" applyFill="1" applyBorder="1" applyAlignment="1" applyProtection="1">
      <alignment horizontal="center" wrapText="1"/>
    </xf>
    <xf numFmtId="0" fontId="22" fillId="2" borderId="13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165" fontId="25" fillId="2" borderId="9" xfId="2" applyFont="1" applyFill="1" applyBorder="1" applyAlignment="1" applyProtection="1">
      <alignment horizontal="center"/>
    </xf>
    <xf numFmtId="169" fontId="25" fillId="2" borderId="9" xfId="1" applyNumberFormat="1" applyFont="1" applyFill="1" applyBorder="1" applyAlignment="1" applyProtection="1">
      <alignment horizontal="center" wrapText="1"/>
    </xf>
    <xf numFmtId="0" fontId="22" fillId="2" borderId="10" xfId="0" applyFont="1" applyFill="1" applyBorder="1" applyAlignment="1" applyProtection="1"/>
    <xf numFmtId="0" fontId="22" fillId="2" borderId="11" xfId="0" applyFont="1" applyFill="1" applyBorder="1" applyAlignment="1" applyProtection="1">
      <alignment horizontal="right"/>
    </xf>
    <xf numFmtId="0" fontId="25" fillId="2" borderId="19" xfId="0" applyFont="1" applyFill="1" applyBorder="1" applyAlignment="1" applyProtection="1"/>
    <xf numFmtId="0" fontId="25" fillId="2" borderId="18" xfId="0" applyFont="1" applyFill="1" applyBorder="1" applyAlignment="1" applyProtection="1">
      <alignment horizontal="right"/>
    </xf>
    <xf numFmtId="0" fontId="25" fillId="2" borderId="18" xfId="0" applyFont="1" applyFill="1" applyBorder="1" applyAlignment="1" applyProtection="1">
      <alignment horizontal="left" indent="2"/>
    </xf>
    <xf numFmtId="0" fontId="25" fillId="2" borderId="0" xfId="0" applyFont="1" applyFill="1" applyBorder="1" applyProtection="1"/>
    <xf numFmtId="166" fontId="22" fillId="2" borderId="0" xfId="0" applyNumberFormat="1" applyFont="1" applyFill="1" applyBorder="1" applyProtection="1"/>
    <xf numFmtId="0" fontId="24" fillId="2" borderId="0" xfId="0" applyFont="1" applyFill="1" applyBorder="1" applyAlignment="1" applyProtection="1"/>
    <xf numFmtId="0" fontId="24" fillId="2" borderId="0" xfId="0" applyFont="1" applyFill="1" applyBorder="1" applyAlignment="1" applyProtection="1">
      <alignment wrapText="1"/>
    </xf>
    <xf numFmtId="0" fontId="24" fillId="2" borderId="0" xfId="0" applyFont="1" applyFill="1" applyBorder="1" applyAlignment="1" applyProtection="1">
      <alignment horizontal="left" indent="1"/>
    </xf>
    <xf numFmtId="0" fontId="24" fillId="3" borderId="16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Protection="1"/>
    <xf numFmtId="0" fontId="22" fillId="2" borderId="14" xfId="0" applyFont="1" applyFill="1" applyBorder="1" applyProtection="1"/>
    <xf numFmtId="0" fontId="22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/>
    </xf>
    <xf numFmtId="15" fontId="22" fillId="3" borderId="18" xfId="0" applyNumberFormat="1" applyFont="1" applyFill="1" applyBorder="1" applyAlignment="1" applyProtection="1">
      <alignment horizontal="left"/>
      <protection locked="0"/>
    </xf>
    <xf numFmtId="0" fontId="22" fillId="2" borderId="16" xfId="0" applyFont="1" applyFill="1" applyBorder="1" applyAlignment="1" applyProtection="1"/>
    <xf numFmtId="0" fontId="22" fillId="2" borderId="16" xfId="0" applyFont="1" applyFill="1" applyBorder="1" applyProtection="1"/>
    <xf numFmtId="0" fontId="22" fillId="2" borderId="17" xfId="0" applyFont="1" applyFill="1" applyBorder="1" applyProtection="1"/>
    <xf numFmtId="0" fontId="31" fillId="2" borderId="0" xfId="2" applyNumberFormat="1" applyFont="1" applyFill="1"/>
    <xf numFmtId="0" fontId="34" fillId="2" borderId="0" xfId="0" applyFont="1" applyFill="1"/>
    <xf numFmtId="0" fontId="34" fillId="2" borderId="7" xfId="0" applyFont="1" applyFill="1" applyBorder="1" applyProtection="1"/>
    <xf numFmtId="0" fontId="20" fillId="2" borderId="0" xfId="0" applyFont="1" applyFill="1" applyBorder="1" applyAlignment="1" applyProtection="1">
      <alignment vertical="center" wrapText="1"/>
    </xf>
    <xf numFmtId="165" fontId="22" fillId="3" borderId="9" xfId="2" applyFont="1" applyFill="1" applyBorder="1" applyAlignment="1" applyProtection="1">
      <alignment horizontal="right"/>
      <protection locked="0"/>
    </xf>
    <xf numFmtId="0" fontId="22" fillId="0" borderId="0" xfId="0" applyFont="1" applyFill="1"/>
    <xf numFmtId="0" fontId="25" fillId="2" borderId="19" xfId="0" applyFont="1" applyFill="1" applyBorder="1" applyAlignment="1" applyProtection="1">
      <alignment horizontal="left" vertical="center" indent="10"/>
    </xf>
    <xf numFmtId="165" fontId="22" fillId="3" borderId="9" xfId="2" applyFont="1" applyFill="1" applyBorder="1" applyAlignment="1" applyProtection="1">
      <alignment horizontal="center"/>
      <protection locked="0"/>
    </xf>
    <xf numFmtId="2" fontId="19" fillId="2" borderId="0" xfId="0" applyNumberFormat="1" applyFont="1" applyFill="1" applyBorder="1" applyAlignment="1" applyProtection="1"/>
    <xf numFmtId="0" fontId="12" fillId="2" borderId="0" xfId="4" applyFont="1" applyFill="1" applyBorder="1" applyAlignment="1" applyProtection="1"/>
    <xf numFmtId="0" fontId="15" fillId="2" borderId="0" xfId="0" applyFont="1" applyFill="1"/>
    <xf numFmtId="0" fontId="22" fillId="2" borderId="0" xfId="0" applyFont="1" applyFill="1" applyBorder="1" applyAlignment="1" applyProtection="1">
      <alignment horizontal="left" indent="2"/>
    </xf>
    <xf numFmtId="0" fontId="10" fillId="2" borderId="11" xfId="0" applyFont="1" applyFill="1" applyBorder="1" applyProtection="1"/>
    <xf numFmtId="0" fontId="10" fillId="2" borderId="12" xfId="0" applyFont="1" applyFill="1" applyBorder="1" applyProtection="1"/>
    <xf numFmtId="0" fontId="36" fillId="2" borderId="0" xfId="0" applyFont="1" applyFill="1" applyBorder="1" applyProtection="1"/>
    <xf numFmtId="0" fontId="15" fillId="2" borderId="16" xfId="0" applyFont="1" applyFill="1" applyBorder="1" applyProtection="1"/>
    <xf numFmtId="0" fontId="15" fillId="2" borderId="17" xfId="0" applyFont="1" applyFill="1" applyBorder="1" applyProtection="1"/>
    <xf numFmtId="0" fontId="15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 indent="2"/>
    </xf>
    <xf numFmtId="0" fontId="36" fillId="2" borderId="0" xfId="0" applyFont="1" applyFill="1" applyBorder="1" applyAlignment="1" applyProtection="1">
      <alignment horizontal="left" vertical="center" indent="3"/>
    </xf>
    <xf numFmtId="10" fontId="36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right" indent="2"/>
    </xf>
    <xf numFmtId="1" fontId="24" fillId="2" borderId="0" xfId="0" applyNumberFormat="1" applyFont="1" applyFill="1"/>
    <xf numFmtId="165" fontId="24" fillId="2" borderId="0" xfId="2" applyFont="1" applyFill="1"/>
    <xf numFmtId="0" fontId="26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>
      <alignment horizontal="left" indent="2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9" fontId="24" fillId="2" borderId="0" xfId="3" applyFont="1" applyFill="1" applyBorder="1" applyAlignment="1" applyProtection="1">
      <alignment horizontal="center" vertical="center"/>
    </xf>
    <xf numFmtId="167" fontId="24" fillId="2" borderId="0" xfId="2" applyNumberFormat="1" applyFont="1" applyFill="1" applyBorder="1" applyAlignment="1" applyProtection="1">
      <alignment horizontal="center"/>
    </xf>
    <xf numFmtId="167" fontId="24" fillId="2" borderId="0" xfId="2" applyNumberFormat="1" applyFont="1" applyFill="1" applyBorder="1" applyAlignment="1" applyProtection="1">
      <alignment horizontal="center" vertical="center"/>
    </xf>
    <xf numFmtId="2" fontId="24" fillId="2" borderId="0" xfId="3" applyNumberFormat="1" applyFont="1" applyFill="1" applyBorder="1" applyAlignment="1" applyProtection="1">
      <alignment horizontal="center" vertical="center"/>
    </xf>
    <xf numFmtId="4" fontId="24" fillId="2" borderId="0" xfId="2" applyNumberFormat="1" applyFont="1" applyFill="1" applyBorder="1" applyAlignment="1" applyProtection="1">
      <alignment horizontal="center"/>
      <protection locked="0"/>
    </xf>
    <xf numFmtId="4" fontId="24" fillId="2" borderId="0" xfId="2" applyNumberFormat="1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3"/>
    </xf>
    <xf numFmtId="164" fontId="5" fillId="2" borderId="0" xfId="0" applyNumberFormat="1" applyFont="1" applyFill="1" applyBorder="1" applyAlignment="1" applyProtection="1">
      <alignment horizontal="left" vertical="center" indent="3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165" fontId="19" fillId="0" borderId="0" xfId="2" applyFont="1" applyFill="1" applyBorder="1" applyProtection="1"/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165" fontId="38" fillId="0" borderId="0" xfId="2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165" fontId="39" fillId="0" borderId="0" xfId="2" applyFont="1" applyFill="1" applyBorder="1" applyAlignment="1" applyProtection="1">
      <alignment horizontal="center" vertical="center"/>
    </xf>
    <xf numFmtId="0" fontId="40" fillId="0" borderId="0" xfId="0" applyFont="1" applyFill="1" applyBorder="1" applyProtection="1"/>
    <xf numFmtId="165" fontId="40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left" vertical="center" indent="2"/>
    </xf>
    <xf numFmtId="0" fontId="40" fillId="0" borderId="0" xfId="0" applyFont="1" applyFill="1" applyBorder="1" applyAlignment="1" applyProtection="1">
      <alignment horizontal="left"/>
    </xf>
    <xf numFmtId="165" fontId="40" fillId="0" borderId="0" xfId="2" applyFont="1" applyFill="1" applyBorder="1" applyAlignment="1" applyProtection="1"/>
    <xf numFmtId="0" fontId="19" fillId="0" borderId="0" xfId="0" applyFont="1" applyFill="1" applyBorder="1" applyAlignment="1" applyProtection="1">
      <alignment horizontal="left" indent="2"/>
    </xf>
    <xf numFmtId="0" fontId="19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/>
    <xf numFmtId="0" fontId="24" fillId="0" borderId="0" xfId="0" applyFont="1" applyFill="1" applyBorder="1" applyProtection="1"/>
    <xf numFmtId="165" fontId="24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right" vertical="center"/>
    </xf>
    <xf numFmtId="165" fontId="19" fillId="0" borderId="0" xfId="2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165" fontId="26" fillId="0" borderId="0" xfId="2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</xf>
    <xf numFmtId="165" fontId="26" fillId="0" borderId="0" xfId="2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</xf>
    <xf numFmtId="165" fontId="19" fillId="0" borderId="0" xfId="2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/>
    <xf numFmtId="165" fontId="24" fillId="0" borderId="0" xfId="2" applyFont="1" applyFill="1" applyBorder="1" applyAlignment="1" applyProtection="1">
      <alignment horizontal="center" wrapText="1"/>
    </xf>
    <xf numFmtId="165" fontId="24" fillId="0" borderId="0" xfId="2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/>
    <xf numFmtId="165" fontId="26" fillId="0" borderId="0" xfId="2" applyFont="1" applyFill="1" applyBorder="1" applyAlignment="1" applyProtection="1">
      <alignment horizontal="left" wrapText="1" indent="2"/>
    </xf>
    <xf numFmtId="165" fontId="42" fillId="0" borderId="0" xfId="2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/>
    <xf numFmtId="165" fontId="42" fillId="0" borderId="0" xfId="2" applyFont="1" applyFill="1" applyBorder="1" applyAlignment="1" applyProtection="1">
      <alignment horizontal="center" wrapText="1"/>
    </xf>
    <xf numFmtId="0" fontId="42" fillId="0" borderId="0" xfId="0" applyFont="1" applyFill="1" applyBorder="1" applyAlignment="1" applyProtection="1">
      <alignment horizontal="left" wrapText="1" indent="2"/>
    </xf>
    <xf numFmtId="165" fontId="42" fillId="0" borderId="0" xfId="2" applyFont="1" applyFill="1" applyBorder="1" applyAlignment="1" applyProtection="1">
      <alignment horizontal="right" wrapText="1"/>
    </xf>
    <xf numFmtId="0" fontId="24" fillId="0" borderId="0" xfId="0" applyFont="1" applyFill="1" applyBorder="1" applyAlignment="1" applyProtection="1">
      <alignment horizontal="left"/>
      <protection locked="0"/>
    </xf>
    <xf numFmtId="165" fontId="24" fillId="0" borderId="0" xfId="2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center"/>
    </xf>
    <xf numFmtId="0" fontId="44" fillId="0" borderId="0" xfId="0" applyFont="1" applyFill="1" applyBorder="1"/>
    <xf numFmtId="0" fontId="45" fillId="0" borderId="0" xfId="0" applyFont="1" applyFill="1" applyBorder="1" applyProtection="1"/>
    <xf numFmtId="165" fontId="45" fillId="0" borderId="0" xfId="2" applyFont="1" applyFill="1" applyBorder="1" applyProtection="1"/>
    <xf numFmtId="165" fontId="44" fillId="0" borderId="0" xfId="2" applyFont="1" applyFill="1" applyBorder="1"/>
    <xf numFmtId="0" fontId="44" fillId="0" borderId="0" xfId="0" applyFont="1"/>
    <xf numFmtId="165" fontId="44" fillId="0" borderId="0" xfId="2" applyFont="1"/>
    <xf numFmtId="165" fontId="25" fillId="2" borderId="18" xfId="2" applyFont="1" applyFill="1" applyBorder="1" applyAlignment="1" applyProtection="1">
      <alignment horizontal="left" wrapText="1" indent="2"/>
    </xf>
    <xf numFmtId="165" fontId="25" fillId="2" borderId="22" xfId="2" applyFont="1" applyFill="1" applyBorder="1" applyAlignment="1" applyProtection="1">
      <alignment horizontal="center"/>
    </xf>
    <xf numFmtId="169" fontId="25" fillId="2" borderId="22" xfId="1" applyNumberFormat="1" applyFont="1" applyFill="1" applyBorder="1" applyAlignment="1" applyProtection="1">
      <alignment horizontal="center" wrapText="1"/>
    </xf>
    <xf numFmtId="0" fontId="25" fillId="2" borderId="10" xfId="0" applyFont="1" applyFill="1" applyBorder="1" applyAlignment="1" applyProtection="1"/>
    <xf numFmtId="0" fontId="25" fillId="2" borderId="11" xfId="0" applyFont="1" applyFill="1" applyBorder="1" applyAlignment="1" applyProtection="1">
      <alignment horizontal="right"/>
    </xf>
    <xf numFmtId="0" fontId="25" fillId="2" borderId="11" xfId="0" applyFont="1" applyFill="1" applyBorder="1" applyAlignment="1" applyProtection="1">
      <alignment horizontal="left" indent="2"/>
    </xf>
    <xf numFmtId="165" fontId="25" fillId="2" borderId="12" xfId="2" applyFont="1" applyFill="1" applyBorder="1" applyAlignment="1" applyProtection="1">
      <alignment horizontal="left" wrapText="1" indent="2"/>
    </xf>
    <xf numFmtId="165" fontId="25" fillId="2" borderId="18" xfId="2" applyFont="1" applyFill="1" applyBorder="1" applyAlignment="1" applyProtection="1">
      <alignment horizontal="center"/>
    </xf>
    <xf numFmtId="169" fontId="25" fillId="2" borderId="18" xfId="1" applyNumberFormat="1" applyFont="1" applyFill="1" applyBorder="1" applyAlignment="1" applyProtection="1">
      <alignment horizont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/>
    <xf numFmtId="0" fontId="22" fillId="2" borderId="13" xfId="0" applyFont="1" applyFill="1" applyBorder="1" applyAlignment="1" applyProtection="1"/>
    <xf numFmtId="0" fontId="32" fillId="2" borderId="15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0" fontId="22" fillId="2" borderId="11" xfId="0" applyFont="1" applyFill="1" applyBorder="1" applyAlignment="1" applyProtection="1">
      <alignment horizontal="right"/>
    </xf>
    <xf numFmtId="0" fontId="25" fillId="2" borderId="10" xfId="0" applyFont="1" applyFill="1" applyBorder="1" applyAlignment="1" applyProtection="1">
      <alignment horizontal="left" indent="2"/>
    </xf>
    <xf numFmtId="0" fontId="22" fillId="2" borderId="12" xfId="0" applyFont="1" applyFill="1" applyBorder="1" applyAlignment="1" applyProtection="1">
      <alignment horizontal="right"/>
    </xf>
    <xf numFmtId="0" fontId="22" fillId="2" borderId="14" xfId="0" applyFont="1" applyFill="1" applyBorder="1" applyAlignment="1" applyProtection="1">
      <alignment horizontal="right"/>
    </xf>
    <xf numFmtId="0" fontId="25" fillId="2" borderId="17" xfId="0" applyFont="1" applyFill="1" applyBorder="1" applyAlignment="1" applyProtection="1">
      <alignment horizontal="right" indent="2"/>
    </xf>
    <xf numFmtId="169" fontId="25" fillId="2" borderId="20" xfId="1" applyNumberFormat="1" applyFont="1" applyFill="1" applyBorder="1" applyAlignment="1" applyProtection="1">
      <alignment horizontal="center" wrapText="1"/>
    </xf>
    <xf numFmtId="0" fontId="48" fillId="0" borderId="0" xfId="0" applyFont="1" applyFill="1" applyBorder="1"/>
    <xf numFmtId="0" fontId="49" fillId="0" borderId="0" xfId="0" applyFont="1" applyFill="1" applyBorder="1"/>
    <xf numFmtId="0" fontId="50" fillId="0" borderId="0" xfId="0" applyFont="1" applyFill="1" applyBorder="1"/>
    <xf numFmtId="0" fontId="47" fillId="0" borderId="0" xfId="0" applyFont="1" applyFill="1"/>
    <xf numFmtId="165" fontId="22" fillId="2" borderId="9" xfId="2" applyNumberFormat="1" applyFont="1" applyFill="1" applyBorder="1" applyAlignment="1" applyProtection="1">
      <alignment horizontal="center"/>
    </xf>
    <xf numFmtId="0" fontId="24" fillId="2" borderId="0" xfId="0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22" fillId="2" borderId="0" xfId="0" applyFont="1" applyFill="1" applyBorder="1" applyAlignment="1">
      <alignment vertical="top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28" fillId="2" borderId="0" xfId="0" applyFont="1" applyFill="1" applyBorder="1" applyAlignment="1">
      <alignment vertical="top"/>
    </xf>
    <xf numFmtId="0" fontId="47" fillId="0" borderId="0" xfId="0" applyFont="1" applyAlignment="1"/>
    <xf numFmtId="0" fontId="24" fillId="2" borderId="0" xfId="0" applyFont="1" applyFill="1" applyAlignment="1">
      <alignment vertical="top"/>
    </xf>
    <xf numFmtId="0" fontId="0" fillId="0" borderId="0" xfId="0"/>
    <xf numFmtId="0" fontId="47" fillId="0" borderId="0" xfId="0" applyFont="1"/>
    <xf numFmtId="0" fontId="0" fillId="2" borderId="0" xfId="0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12" fillId="2" borderId="0" xfId="4" applyFill="1" applyBorder="1" applyAlignment="1" applyProtection="1"/>
    <xf numFmtId="0" fontId="53" fillId="2" borderId="14" xfId="0" applyFont="1" applyFill="1" applyBorder="1" applyProtection="1"/>
    <xf numFmtId="0" fontId="52" fillId="2" borderId="0" xfId="0" applyFont="1" applyFill="1" applyBorder="1" applyAlignment="1" applyProtection="1">
      <alignment horizontal="left" indent="2"/>
    </xf>
    <xf numFmtId="0" fontId="6" fillId="0" borderId="0" xfId="0" applyFont="1" applyFill="1" applyBorder="1" applyProtection="1"/>
    <xf numFmtId="0" fontId="33" fillId="5" borderId="24" xfId="0" applyFont="1" applyFill="1" applyBorder="1" applyProtection="1">
      <protection locked="0"/>
    </xf>
    <xf numFmtId="0" fontId="22" fillId="5" borderId="25" xfId="0" applyFont="1" applyFill="1" applyBorder="1" applyProtection="1">
      <protection locked="0"/>
    </xf>
    <xf numFmtId="0" fontId="22" fillId="5" borderId="26" xfId="0" applyFont="1" applyFill="1" applyBorder="1" applyProtection="1">
      <protection locked="0"/>
    </xf>
    <xf numFmtId="0" fontId="22" fillId="5" borderId="27" xfId="0" applyFont="1" applyFill="1" applyBorder="1" applyProtection="1">
      <protection locked="0"/>
    </xf>
    <xf numFmtId="0" fontId="25" fillId="5" borderId="0" xfId="0" applyFont="1" applyFill="1" applyBorder="1" applyProtection="1">
      <protection locked="0"/>
    </xf>
    <xf numFmtId="0" fontId="22" fillId="5" borderId="0" xfId="0" applyFont="1" applyFill="1" applyBorder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2" fillId="5" borderId="21" xfId="0" applyFont="1" applyFill="1" applyBorder="1" applyAlignment="1" applyProtection="1">
      <alignment horizontal="center"/>
      <protection locked="0"/>
    </xf>
    <xf numFmtId="0" fontId="22" fillId="5" borderId="23" xfId="0" applyFont="1" applyFill="1" applyBorder="1" applyProtection="1">
      <protection locked="0"/>
    </xf>
    <xf numFmtId="0" fontId="22" fillId="5" borderId="28" xfId="0" applyFont="1" applyFill="1" applyBorder="1" applyProtection="1">
      <protection locked="0"/>
    </xf>
    <xf numFmtId="0" fontId="22" fillId="5" borderId="29" xfId="0" applyFont="1" applyFill="1" applyBorder="1" applyProtection="1">
      <protection locked="0"/>
    </xf>
    <xf numFmtId="0" fontId="22" fillId="5" borderId="30" xfId="0" applyFont="1" applyFill="1" applyBorder="1" applyProtection="1">
      <protection locked="0"/>
    </xf>
    <xf numFmtId="0" fontId="22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54" fillId="2" borderId="0" xfId="0" applyFont="1" applyFill="1"/>
    <xf numFmtId="0" fontId="25" fillId="2" borderId="0" xfId="0" applyFont="1" applyFill="1" applyAlignment="1" applyProtection="1">
      <alignment vertical="center"/>
      <protection locked="0"/>
    </xf>
    <xf numFmtId="0" fontId="47" fillId="2" borderId="0" xfId="0" applyFont="1" applyFill="1"/>
    <xf numFmtId="1" fontId="22" fillId="3" borderId="18" xfId="0" applyNumberFormat="1" applyFont="1" applyFill="1" applyBorder="1" applyAlignment="1" applyProtection="1">
      <protection locked="0"/>
    </xf>
    <xf numFmtId="0" fontId="55" fillId="2" borderId="0" xfId="0" applyFont="1" applyFill="1" applyAlignment="1">
      <alignment vertical="center"/>
    </xf>
    <xf numFmtId="0" fontId="22" fillId="2" borderId="0" xfId="0" applyFont="1" applyFill="1" applyBorder="1" applyAlignment="1">
      <alignment horizontal="left" vertical="top"/>
    </xf>
    <xf numFmtId="0" fontId="22" fillId="5" borderId="0" xfId="0" applyFont="1" applyFill="1"/>
    <xf numFmtId="0" fontId="26" fillId="5" borderId="0" xfId="0" applyFont="1" applyFill="1" applyAlignment="1">
      <alignment vertical="center"/>
    </xf>
    <xf numFmtId="0" fontId="22" fillId="5" borderId="32" xfId="0" applyFont="1" applyFill="1" applyBorder="1" applyAlignment="1" applyProtection="1">
      <alignment horizontal="center" wrapText="1"/>
      <protection locked="0"/>
    </xf>
    <xf numFmtId="0" fontId="22" fillId="5" borderId="33" xfId="0" applyFont="1" applyFill="1" applyBorder="1" applyAlignment="1" applyProtection="1">
      <alignment horizontal="center" wrapText="1"/>
      <protection locked="0"/>
    </xf>
    <xf numFmtId="0" fontId="22" fillId="5" borderId="29" xfId="0" applyFont="1" applyFill="1" applyBorder="1" applyAlignment="1" applyProtection="1">
      <alignment horizontal="center" wrapText="1"/>
      <protection locked="0"/>
    </xf>
    <xf numFmtId="0" fontId="46" fillId="2" borderId="10" xfId="0" applyFont="1" applyFill="1" applyBorder="1" applyAlignment="1" applyProtection="1">
      <alignment horizontal="center" vertical="center" wrapText="1"/>
    </xf>
    <xf numFmtId="0" fontId="46" fillId="2" borderId="11" xfId="0" applyFont="1" applyFill="1" applyBorder="1" applyAlignment="1" applyProtection="1">
      <alignment horizontal="center" vertical="center" wrapText="1"/>
    </xf>
    <xf numFmtId="0" fontId="46" fillId="2" borderId="12" xfId="0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 applyProtection="1">
      <alignment horizontal="left"/>
      <protection locked="0"/>
    </xf>
    <xf numFmtId="0" fontId="22" fillId="3" borderId="18" xfId="0" applyFont="1" applyFill="1" applyBorder="1" applyAlignment="1" applyProtection="1">
      <alignment horizontal="left"/>
      <protection locked="0"/>
    </xf>
    <xf numFmtId="0" fontId="22" fillId="3" borderId="20" xfId="0" applyFont="1" applyFill="1" applyBorder="1" applyAlignment="1" applyProtection="1">
      <alignment horizontal="left"/>
      <protection locked="0"/>
    </xf>
    <xf numFmtId="0" fontId="25" fillId="2" borderId="19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49" fontId="22" fillId="3" borderId="16" xfId="0" applyNumberFormat="1" applyFont="1" applyFill="1" applyBorder="1" applyAlignment="1" applyProtection="1">
      <alignment horizontal="left"/>
      <protection locked="0"/>
    </xf>
    <xf numFmtId="49" fontId="22" fillId="3" borderId="18" xfId="0" applyNumberFormat="1" applyFont="1" applyFill="1" applyBorder="1" applyAlignment="1" applyProtection="1">
      <alignment horizontal="left"/>
      <protection locked="0"/>
    </xf>
    <xf numFmtId="49" fontId="12" fillId="3" borderId="18" xfId="4" applyNumberFormat="1" applyFill="1" applyBorder="1" applyAlignment="1" applyProtection="1">
      <alignment horizontal="left"/>
      <protection locked="0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171</xdr:row>
      <xdr:rowOff>191854</xdr:rowOff>
    </xdr:from>
    <xdr:to>
      <xdr:col>10</xdr:col>
      <xdr:colOff>997888</xdr:colOff>
      <xdr:row>186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67479"/>
          <a:ext cx="7351063" cy="280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19050</xdr:rowOff>
    </xdr:from>
    <xdr:to>
      <xdr:col>11</xdr:col>
      <xdr:colOff>38100</xdr:colOff>
      <xdr:row>100</xdr:row>
      <xdr:rowOff>7677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8325"/>
          <a:ext cx="7477125" cy="2388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48</xdr:row>
      <xdr:rowOff>133350</xdr:rowOff>
    </xdr:from>
    <xdr:to>
      <xdr:col>11</xdr:col>
      <xdr:colOff>135248</xdr:colOff>
      <xdr:row>60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198</xdr:row>
      <xdr:rowOff>171450</xdr:rowOff>
    </xdr:from>
    <xdr:to>
      <xdr:col>3</xdr:col>
      <xdr:colOff>256943</xdr:colOff>
      <xdr:row>205</xdr:row>
      <xdr:rowOff>85561</xdr:rowOff>
    </xdr:to>
    <xdr:pic>
      <xdr:nvPicPr>
        <xdr:cNvPr id="7" name="Picture 6" descr="This picture show the arrow that appears besides row 26 in column A." title="Filter Button Explained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199</xdr:row>
      <xdr:rowOff>171450</xdr:rowOff>
    </xdr:from>
    <xdr:to>
      <xdr:col>2</xdr:col>
      <xdr:colOff>28576</xdr:colOff>
      <xdr:row>201</xdr:row>
      <xdr:rowOff>47625</xdr:rowOff>
    </xdr:to>
    <xdr:sp macro="" textlink="">
      <xdr:nvSpPr>
        <xdr:cNvPr id="35" name="Rectangle 34"/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304800</xdr:colOff>
      <xdr:row>209</xdr:row>
      <xdr:rowOff>85725</xdr:rowOff>
    </xdr:from>
    <xdr:to>
      <xdr:col>4</xdr:col>
      <xdr:colOff>323850</xdr:colOff>
      <xdr:row>228</xdr:row>
      <xdr:rowOff>119949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" y="72123300"/>
          <a:ext cx="2714625" cy="38346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219</xdr:row>
      <xdr:rowOff>66675</xdr:rowOff>
    </xdr:from>
    <xdr:to>
      <xdr:col>2</xdr:col>
      <xdr:colOff>47625</xdr:colOff>
      <xdr:row>220</xdr:row>
      <xdr:rowOff>95250</xdr:rowOff>
    </xdr:to>
    <xdr:sp macro="" textlink="">
      <xdr:nvSpPr>
        <xdr:cNvPr id="37" name="Rectangle 36"/>
        <xdr:cNvSpPr/>
      </xdr:nvSpPr>
      <xdr:spPr>
        <a:xfrm>
          <a:off x="800100" y="74104500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1</xdr:colOff>
      <xdr:row>235</xdr:row>
      <xdr:rowOff>33377</xdr:rowOff>
    </xdr:from>
    <xdr:to>
      <xdr:col>11</xdr:col>
      <xdr:colOff>314326</xdr:colOff>
      <xdr:row>239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191027"/>
          <a:ext cx="7753350" cy="77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448376</xdr:colOff>
      <xdr:row>92</xdr:row>
      <xdr:rowOff>18303</xdr:rowOff>
    </xdr:from>
    <xdr:to>
      <xdr:col>9</xdr:col>
      <xdr:colOff>471240</xdr:colOff>
      <xdr:row>97</xdr:row>
      <xdr:rowOff>104028</xdr:rowOff>
    </xdr:to>
    <xdr:sp macro="" textlink="">
      <xdr:nvSpPr>
        <xdr:cNvPr id="20" name="TextBox 19"/>
        <xdr:cNvSpPr txBox="1"/>
      </xdr:nvSpPr>
      <xdr:spPr>
        <a:xfrm rot="20814992">
          <a:off x="2448626" y="18058653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676275</xdr:colOff>
      <xdr:row>52</xdr:row>
      <xdr:rowOff>104776</xdr:rowOff>
    </xdr:from>
    <xdr:to>
      <xdr:col>9</xdr:col>
      <xdr:colOff>3814</xdr:colOff>
      <xdr:row>57</xdr:row>
      <xdr:rowOff>190501</xdr:rowOff>
    </xdr:to>
    <xdr:sp macro="" textlink="">
      <xdr:nvSpPr>
        <xdr:cNvPr id="21" name="TextBox 20"/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438150</xdr:colOff>
      <xdr:row>177</xdr:row>
      <xdr:rowOff>57150</xdr:rowOff>
    </xdr:from>
    <xdr:to>
      <xdr:col>9</xdr:col>
      <xdr:colOff>461014</xdr:colOff>
      <xdr:row>182</xdr:row>
      <xdr:rowOff>142875</xdr:rowOff>
    </xdr:to>
    <xdr:sp macro="" textlink="">
      <xdr:nvSpPr>
        <xdr:cNvPr id="25" name="TextBox 24"/>
        <xdr:cNvSpPr txBox="1"/>
      </xdr:nvSpPr>
      <xdr:spPr>
        <a:xfrm rot="20814992">
          <a:off x="2438400" y="3300412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28575</xdr:colOff>
      <xdr:row>189</xdr:row>
      <xdr:rowOff>79037</xdr:rowOff>
    </xdr:from>
    <xdr:to>
      <xdr:col>12</xdr:col>
      <xdr:colOff>714375</xdr:colOff>
      <xdr:row>192</xdr:row>
      <xdr:rowOff>184365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7255112"/>
          <a:ext cx="9286875" cy="705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135030</xdr:rowOff>
    </xdr:from>
    <xdr:to>
      <xdr:col>10</xdr:col>
      <xdr:colOff>1075397</xdr:colOff>
      <xdr:row>73</xdr:row>
      <xdr:rowOff>154080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2876118"/>
          <a:ext cx="7395515" cy="14309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85725</xdr:rowOff>
    </xdr:from>
    <xdr:to>
      <xdr:col>11</xdr:col>
      <xdr:colOff>637166</xdr:colOff>
      <xdr:row>145</xdr:row>
      <xdr:rowOff>142568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6250900"/>
          <a:ext cx="8076191" cy="2457143"/>
        </a:xfrm>
        <a:prstGeom prst="rect">
          <a:avLst/>
        </a:prstGeom>
      </xdr:spPr>
    </xdr:pic>
    <xdr:clientData/>
  </xdr:twoCellAnchor>
  <xdr:twoCellAnchor>
    <xdr:from>
      <xdr:col>4</xdr:col>
      <xdr:colOff>2</xdr:colOff>
      <xdr:row>138</xdr:row>
      <xdr:rowOff>57150</xdr:rowOff>
    </xdr:from>
    <xdr:to>
      <xdr:col>10</xdr:col>
      <xdr:colOff>108591</xdr:colOff>
      <xdr:row>143</xdr:row>
      <xdr:rowOff>142875</xdr:rowOff>
    </xdr:to>
    <xdr:sp macro="" textlink="">
      <xdr:nvSpPr>
        <xdr:cNvPr id="22" name="TextBox 21"/>
        <xdr:cNvSpPr txBox="1"/>
      </xdr:nvSpPr>
      <xdr:spPr>
        <a:xfrm rot="20814992">
          <a:off x="2695577" y="27222450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47625</xdr:colOff>
      <xdr:row>155</xdr:row>
      <xdr:rowOff>38100</xdr:rowOff>
    </xdr:from>
    <xdr:to>
      <xdr:col>8</xdr:col>
      <xdr:colOff>104127</xdr:colOff>
      <xdr:row>167</xdr:row>
      <xdr:rowOff>171134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30603825"/>
          <a:ext cx="5190477" cy="2533334"/>
        </a:xfrm>
        <a:prstGeom prst="rect">
          <a:avLst/>
        </a:prstGeom>
      </xdr:spPr>
    </xdr:pic>
    <xdr:clientData/>
  </xdr:twoCellAnchor>
  <xdr:twoCellAnchor>
    <xdr:from>
      <xdr:col>1</xdr:col>
      <xdr:colOff>19048</xdr:colOff>
      <xdr:row>158</xdr:row>
      <xdr:rowOff>180975</xdr:rowOff>
    </xdr:from>
    <xdr:to>
      <xdr:col>6</xdr:col>
      <xdr:colOff>480062</xdr:colOff>
      <xdr:row>164</xdr:row>
      <xdr:rowOff>66675</xdr:rowOff>
    </xdr:to>
    <xdr:sp macro="" textlink="">
      <xdr:nvSpPr>
        <xdr:cNvPr id="23" name="TextBox 22"/>
        <xdr:cNvSpPr txBox="1"/>
      </xdr:nvSpPr>
      <xdr:spPr>
        <a:xfrm rot="20814992">
          <a:off x="628648" y="3134677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0</xdr:colOff>
      <xdr:row>77</xdr:row>
      <xdr:rowOff>161925</xdr:rowOff>
    </xdr:from>
    <xdr:to>
      <xdr:col>10</xdr:col>
      <xdr:colOff>857250</xdr:colOff>
      <xdr:row>84</xdr:row>
      <xdr:rowOff>180975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72104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42"/>
  <sheetViews>
    <sheetView topLeftCell="A10" zoomScaleNormal="100" workbookViewId="0">
      <selection activeCell="M22" sqref="M22"/>
    </sheetView>
  </sheetViews>
  <sheetFormatPr defaultRowHeight="15" x14ac:dyDescent="0.25"/>
  <cols>
    <col min="1" max="1" width="9.140625" style="307"/>
    <col min="2" max="4" width="10.42578125" style="307" bestFit="1" customWidth="1"/>
    <col min="5" max="5" width="9.140625" style="307"/>
    <col min="6" max="7" width="9.140625" style="307" customWidth="1"/>
    <col min="8" max="10" width="9.140625" style="307"/>
    <col min="11" max="11" width="16.28515625" style="307" customWidth="1"/>
    <col min="12" max="12" width="17.42578125" style="307" customWidth="1"/>
    <col min="13" max="13" width="11.42578125" style="307" customWidth="1"/>
    <col min="14" max="14" width="50.28515625" style="308" customWidth="1"/>
    <col min="15" max="16384" width="9.140625" style="307"/>
  </cols>
  <sheetData>
    <row r="1" spans="1:14" ht="15.75" x14ac:dyDescent="0.25">
      <c r="A1" s="87" t="s">
        <v>149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309"/>
    </row>
    <row r="2" spans="1:14" ht="15.75" x14ac:dyDescent="0.25">
      <c r="A2" s="310"/>
      <c r="B2" s="86"/>
      <c r="C2" s="86"/>
      <c r="D2" s="86"/>
      <c r="E2" s="86"/>
      <c r="F2" s="86"/>
      <c r="G2" s="86"/>
      <c r="H2" s="86"/>
      <c r="I2" s="86"/>
      <c r="J2" s="86"/>
      <c r="K2" s="86"/>
      <c r="L2" s="334"/>
      <c r="M2" s="309"/>
    </row>
    <row r="3" spans="1:14" x14ac:dyDescent="0.25">
      <c r="A3" s="331" t="s">
        <v>83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09"/>
    </row>
    <row r="4" spans="1:14" x14ac:dyDescent="0.25">
      <c r="A4" s="332" t="s">
        <v>150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09"/>
    </row>
    <row r="5" spans="1:14" x14ac:dyDescent="0.25">
      <c r="A5" s="332" t="s">
        <v>84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09"/>
    </row>
    <row r="6" spans="1:14" x14ac:dyDescent="0.25">
      <c r="A6" s="331" t="s">
        <v>57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09"/>
    </row>
    <row r="7" spans="1:14" ht="15.75" x14ac:dyDescent="0.25">
      <c r="A7" s="335" t="s">
        <v>156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09"/>
    </row>
    <row r="8" spans="1:14" ht="15.75" x14ac:dyDescent="0.25">
      <c r="A8" s="335" t="s">
        <v>137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09"/>
    </row>
    <row r="9" spans="1:14" x14ac:dyDescent="0.25">
      <c r="A9" s="333" t="s">
        <v>95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09"/>
    </row>
    <row r="10" spans="1:14" x14ac:dyDescent="0.25">
      <c r="A10" s="311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09"/>
    </row>
    <row r="11" spans="1:14" x14ac:dyDescent="0.25">
      <c r="A11" s="89" t="s">
        <v>64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309"/>
    </row>
    <row r="12" spans="1:14" x14ac:dyDescent="0.25">
      <c r="A12" s="311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309"/>
    </row>
    <row r="13" spans="1:14" x14ac:dyDescent="0.25">
      <c r="A13" s="299" t="s">
        <v>105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09"/>
    </row>
    <row r="14" spans="1:14" x14ac:dyDescent="0.25">
      <c r="A14" s="311" t="s">
        <v>94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09"/>
    </row>
    <row r="15" spans="1:14" x14ac:dyDescent="0.25">
      <c r="A15" s="311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309"/>
    </row>
    <row r="16" spans="1:14" ht="15.75" x14ac:dyDescent="0.25">
      <c r="A16" s="97" t="s">
        <v>52</v>
      </c>
      <c r="B16" s="107"/>
      <c r="C16" s="107"/>
      <c r="D16" s="107"/>
      <c r="E16" s="107"/>
      <c r="F16" s="107"/>
      <c r="G16" s="107"/>
      <c r="H16" s="107"/>
      <c r="I16" s="88"/>
      <c r="J16" s="88"/>
      <c r="K16" s="88"/>
      <c r="L16" s="88"/>
      <c r="M16" s="309"/>
      <c r="N16" s="300"/>
    </row>
    <row r="17" spans="1:14" ht="15.75" x14ac:dyDescent="0.25">
      <c r="A17" s="97" t="s">
        <v>62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09"/>
      <c r="N17" s="300"/>
    </row>
    <row r="18" spans="1:14" ht="15.75" x14ac:dyDescent="0.25">
      <c r="A18" s="97" t="s">
        <v>63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309"/>
      <c r="N18" s="300"/>
    </row>
    <row r="19" spans="1:14" ht="15.75" x14ac:dyDescent="0.25">
      <c r="A19" s="119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309"/>
    </row>
    <row r="20" spans="1:14" ht="15.75" x14ac:dyDescent="0.25">
      <c r="A20" s="91" t="s">
        <v>14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309"/>
    </row>
    <row r="21" spans="1:14" ht="15.75" x14ac:dyDescent="0.25">
      <c r="A21" s="310" t="s">
        <v>151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309"/>
    </row>
    <row r="22" spans="1:14" ht="15.75" x14ac:dyDescent="0.25">
      <c r="A22" s="299" t="s">
        <v>152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309"/>
    </row>
    <row r="23" spans="1:14" ht="15.75" x14ac:dyDescent="0.25">
      <c r="A23" s="119" t="s">
        <v>72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309"/>
    </row>
    <row r="24" spans="1:14" s="303" customFormat="1" ht="15.75" customHeight="1" x14ac:dyDescent="0.25">
      <c r="A24" s="304" t="s">
        <v>85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2"/>
    </row>
    <row r="25" spans="1:14" s="303" customFormat="1" ht="15" customHeight="1" x14ac:dyDescent="0.25">
      <c r="A25" s="301" t="s">
        <v>153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2"/>
    </row>
    <row r="26" spans="1:14" s="303" customFormat="1" ht="15" customHeight="1" x14ac:dyDescent="0.25">
      <c r="A26" s="301" t="s">
        <v>119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2"/>
    </row>
    <row r="27" spans="1:14" s="303" customFormat="1" ht="15" customHeight="1" x14ac:dyDescent="0.25">
      <c r="A27" s="301" t="s">
        <v>138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2"/>
    </row>
    <row r="28" spans="1:14" s="303" customFormat="1" ht="15" customHeight="1" x14ac:dyDescent="0.25">
      <c r="A28" s="301" t="s">
        <v>141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2"/>
    </row>
    <row r="29" spans="1:14" s="303" customFormat="1" ht="15.75" customHeight="1" x14ac:dyDescent="0.25">
      <c r="A29" s="301" t="s">
        <v>139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2"/>
    </row>
    <row r="30" spans="1:14" s="303" customFormat="1" ht="15.75" customHeight="1" x14ac:dyDescent="0.25">
      <c r="A30" s="301" t="s">
        <v>120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2"/>
    </row>
    <row r="31" spans="1:14" s="303" customFormat="1" ht="15.75" customHeight="1" x14ac:dyDescent="0.25">
      <c r="A31" s="301" t="s">
        <v>142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2"/>
    </row>
    <row r="32" spans="1:14" s="303" customFormat="1" ht="15.75" customHeight="1" x14ac:dyDescent="0.25">
      <c r="A32" s="301" t="s">
        <v>143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2"/>
    </row>
    <row r="33" spans="1:14" s="303" customFormat="1" ht="15.75" customHeight="1" x14ac:dyDescent="0.25">
      <c r="A33" s="301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2"/>
    </row>
    <row r="34" spans="1:14" s="303" customFormat="1" ht="15.75" customHeight="1" x14ac:dyDescent="0.25">
      <c r="A34" s="304" t="s">
        <v>86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2"/>
    </row>
    <row r="35" spans="1:14" s="303" customFormat="1" ht="15.75" customHeight="1" x14ac:dyDescent="0.25">
      <c r="A35" s="301" t="s">
        <v>145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2"/>
    </row>
    <row r="36" spans="1:14" s="303" customFormat="1" ht="15.75" customHeight="1" x14ac:dyDescent="0.25">
      <c r="A36" s="301" t="s">
        <v>140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2"/>
    </row>
    <row r="37" spans="1:14" s="303" customFormat="1" ht="15.75" customHeight="1" x14ac:dyDescent="0.25">
      <c r="A37" s="301" t="s">
        <v>146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2"/>
    </row>
    <row r="38" spans="1:14" s="303" customFormat="1" ht="15.75" customHeight="1" x14ac:dyDescent="0.25">
      <c r="A38" s="339" t="s">
        <v>144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2"/>
    </row>
    <row r="39" spans="1:14" s="303" customFormat="1" ht="15.75" customHeight="1" x14ac:dyDescent="0.25">
      <c r="A39" s="301" t="s">
        <v>147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2"/>
    </row>
    <row r="40" spans="1:14" ht="15.75" x14ac:dyDescent="0.25">
      <c r="A40" s="310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309"/>
    </row>
    <row r="41" spans="1:14" ht="15.75" x14ac:dyDescent="0.25">
      <c r="A41" s="94" t="s">
        <v>87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309"/>
    </row>
    <row r="42" spans="1:14" ht="15.75" x14ac:dyDescent="0.25">
      <c r="A42" s="94" t="s">
        <v>157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309"/>
    </row>
    <row r="43" spans="1:14" ht="15.75" x14ac:dyDescent="0.25">
      <c r="A43" s="94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309"/>
    </row>
    <row r="44" spans="1:14" ht="15.75" x14ac:dyDescent="0.25">
      <c r="A44" s="341" t="s">
        <v>148</v>
      </c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86"/>
      <c r="M44" s="309"/>
    </row>
    <row r="45" spans="1:14" ht="15.75" x14ac:dyDescent="0.25">
      <c r="A45" s="310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309"/>
    </row>
    <row r="46" spans="1:14" ht="15.75" x14ac:dyDescent="0.25">
      <c r="A46" s="91" t="s">
        <v>65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309"/>
    </row>
    <row r="47" spans="1:14" ht="15.75" x14ac:dyDescent="0.25">
      <c r="A47" s="310" t="s">
        <v>61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309"/>
    </row>
    <row r="48" spans="1:14" ht="15.75" x14ac:dyDescent="0.25">
      <c r="A48" s="94" t="s">
        <v>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309"/>
    </row>
    <row r="49" spans="1:14" ht="15.75" x14ac:dyDescent="0.25">
      <c r="A49" s="310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309"/>
    </row>
    <row r="50" spans="1:14" ht="15.75" x14ac:dyDescent="0.25">
      <c r="A50" s="310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309"/>
      <c r="N50" s="307"/>
    </row>
    <row r="51" spans="1:14" ht="15.75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309"/>
      <c r="N51" s="307"/>
    </row>
    <row r="52" spans="1:14" ht="15.75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309"/>
      <c r="N52" s="307"/>
    </row>
    <row r="53" spans="1:14" ht="15.75" x14ac:dyDescent="0.2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309"/>
      <c r="N53" s="307"/>
    </row>
    <row r="54" spans="1:14" ht="15.75" x14ac:dyDescent="0.2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309"/>
      <c r="N54" s="307"/>
    </row>
    <row r="55" spans="1:14" ht="15.75" x14ac:dyDescent="0.2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309"/>
      <c r="N55" s="307"/>
    </row>
    <row r="56" spans="1:14" ht="15.75" x14ac:dyDescent="0.2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309"/>
      <c r="N56" s="307"/>
    </row>
    <row r="57" spans="1:14" ht="15.75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309"/>
      <c r="N57" s="307"/>
    </row>
    <row r="58" spans="1:14" ht="15.75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309"/>
      <c r="N58" s="307"/>
    </row>
    <row r="59" spans="1:14" ht="15.75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309"/>
      <c r="N59" s="307"/>
    </row>
    <row r="60" spans="1:14" ht="15.75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309"/>
      <c r="N60" s="307"/>
    </row>
    <row r="61" spans="1:14" ht="15.75" x14ac:dyDescent="0.2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309"/>
      <c r="N61" s="307"/>
    </row>
    <row r="62" spans="1:14" ht="15.75" x14ac:dyDescent="0.2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309"/>
      <c r="N62" s="307"/>
    </row>
    <row r="63" spans="1:14" ht="15.75" x14ac:dyDescent="0.25">
      <c r="A63" s="91" t="s">
        <v>41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309"/>
      <c r="N63" s="307"/>
    </row>
    <row r="64" spans="1:14" ht="15.75" x14ac:dyDescent="0.25">
      <c r="A64" s="310" t="s">
        <v>158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309"/>
      <c r="N64" s="307"/>
    </row>
    <row r="65" spans="1:14" ht="15.75" x14ac:dyDescent="0.25">
      <c r="A65" s="94" t="s">
        <v>159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309"/>
      <c r="N65" s="307"/>
    </row>
    <row r="66" spans="1:14" ht="15.75" x14ac:dyDescent="0.25">
      <c r="A66" s="96" t="s">
        <v>158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309"/>
    </row>
    <row r="67" spans="1:14" ht="15.75" x14ac:dyDescent="0.25">
      <c r="A67" s="310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309"/>
    </row>
    <row r="68" spans="1:14" ht="15.75" x14ac:dyDescent="0.25">
      <c r="A68" s="310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309"/>
    </row>
    <row r="69" spans="1:14" ht="15.75" x14ac:dyDescent="0.25">
      <c r="A69" s="310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309"/>
    </row>
    <row r="70" spans="1:14" ht="15.75" x14ac:dyDescent="0.25">
      <c r="A70" s="310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309"/>
    </row>
    <row r="71" spans="1:14" ht="15.75" x14ac:dyDescent="0.25">
      <c r="A71" s="310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309"/>
    </row>
    <row r="72" spans="1:14" ht="15.75" x14ac:dyDescent="0.25">
      <c r="A72" s="310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309"/>
    </row>
    <row r="73" spans="1:14" ht="15.75" x14ac:dyDescent="0.25">
      <c r="A73" s="310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309"/>
    </row>
    <row r="74" spans="1:14" ht="15.75" x14ac:dyDescent="0.25">
      <c r="A74" s="310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309"/>
    </row>
    <row r="75" spans="1:14" ht="15.75" x14ac:dyDescent="0.25">
      <c r="A75" s="310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309"/>
    </row>
    <row r="76" spans="1:14" ht="15.75" x14ac:dyDescent="0.25">
      <c r="A76" s="91" t="s">
        <v>100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309"/>
    </row>
    <row r="77" spans="1:14" ht="15.75" x14ac:dyDescent="0.25">
      <c r="A77" s="310" t="s">
        <v>130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309"/>
    </row>
    <row r="78" spans="1:14" ht="15.75" x14ac:dyDescent="0.25">
      <c r="A78" s="310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309"/>
    </row>
    <row r="79" spans="1:14" ht="15.75" x14ac:dyDescent="0.25">
      <c r="A79" s="310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309"/>
    </row>
    <row r="80" spans="1:14" ht="15.75" x14ac:dyDescent="0.25">
      <c r="A80" s="310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309"/>
    </row>
    <row r="81" spans="1:13" ht="15.75" x14ac:dyDescent="0.25">
      <c r="A81" s="310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309"/>
    </row>
    <row r="82" spans="1:13" ht="15.75" x14ac:dyDescent="0.25">
      <c r="A82" s="310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309"/>
    </row>
    <row r="83" spans="1:13" ht="15.75" x14ac:dyDescent="0.25">
      <c r="A83" s="310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309"/>
    </row>
    <row r="84" spans="1:13" ht="15.75" x14ac:dyDescent="0.25">
      <c r="A84" s="310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309"/>
    </row>
    <row r="85" spans="1:13" ht="15.75" x14ac:dyDescent="0.25">
      <c r="A85" s="310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309"/>
    </row>
    <row r="86" spans="1:13" ht="15.75" x14ac:dyDescent="0.25">
      <c r="A86" s="91" t="s">
        <v>103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309"/>
    </row>
    <row r="87" spans="1:13" ht="15.75" x14ac:dyDescent="0.25">
      <c r="A87" s="94" t="s">
        <v>89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309"/>
    </row>
    <row r="88" spans="1:13" ht="15.75" x14ac:dyDescent="0.25">
      <c r="A88" s="310" t="s">
        <v>90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309"/>
    </row>
    <row r="89" spans="1:13" ht="15.75" x14ac:dyDescent="0.25">
      <c r="A89" s="310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309"/>
    </row>
    <row r="90" spans="1:13" ht="15.75" x14ac:dyDescent="0.25">
      <c r="A90" s="310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309"/>
    </row>
    <row r="91" spans="1:13" ht="15.75" x14ac:dyDescent="0.25">
      <c r="A91" s="310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309"/>
    </row>
    <row r="92" spans="1:13" ht="15.75" x14ac:dyDescent="0.25">
      <c r="A92" s="310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309"/>
    </row>
    <row r="93" spans="1:13" ht="15.75" x14ac:dyDescent="0.25">
      <c r="A93" s="310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309"/>
    </row>
    <row r="94" spans="1:13" ht="15.75" x14ac:dyDescent="0.25">
      <c r="A94" s="310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309"/>
    </row>
    <row r="95" spans="1:13" ht="15.75" x14ac:dyDescent="0.25">
      <c r="A95" s="310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309"/>
    </row>
    <row r="96" spans="1:13" ht="15.75" x14ac:dyDescent="0.25">
      <c r="A96" s="310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309"/>
    </row>
    <row r="97" spans="1:14" ht="15.75" x14ac:dyDescent="0.25">
      <c r="A97" s="309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309"/>
    </row>
    <row r="98" spans="1:14" ht="15.75" x14ac:dyDescent="0.25">
      <c r="A98" s="309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309"/>
    </row>
    <row r="99" spans="1:14" ht="15.75" x14ac:dyDescent="0.25">
      <c r="A99" s="309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309"/>
    </row>
    <row r="100" spans="1:14" ht="15.75" x14ac:dyDescent="0.25">
      <c r="A100" s="30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309"/>
      <c r="N100" s="305"/>
    </row>
    <row r="101" spans="1:14" ht="15.75" x14ac:dyDescent="0.25">
      <c r="A101" s="106" t="s">
        <v>2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309"/>
    </row>
    <row r="102" spans="1:14" ht="15.75" x14ac:dyDescent="0.25">
      <c r="A102" s="310" t="s">
        <v>44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309"/>
    </row>
    <row r="103" spans="1:14" ht="15.75" x14ac:dyDescent="0.25">
      <c r="A103" s="310" t="s">
        <v>45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309"/>
    </row>
    <row r="104" spans="1:14" ht="15.75" x14ac:dyDescent="0.25">
      <c r="A104" s="106" t="s">
        <v>73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309"/>
    </row>
    <row r="105" spans="1:14" ht="15.75" x14ac:dyDescent="0.25">
      <c r="A105" s="94" t="s">
        <v>102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309"/>
    </row>
    <row r="106" spans="1:14" ht="15.75" x14ac:dyDescent="0.25">
      <c r="A106" s="310" t="s">
        <v>114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309"/>
    </row>
    <row r="107" spans="1:14" ht="15.75" x14ac:dyDescent="0.25">
      <c r="A107" s="310" t="s">
        <v>110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309"/>
    </row>
    <row r="108" spans="1:14" x14ac:dyDescent="0.25">
      <c r="A108" s="106" t="s">
        <v>17</v>
      </c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09"/>
    </row>
    <row r="109" spans="1:14" x14ac:dyDescent="0.25">
      <c r="A109" s="94" t="s">
        <v>132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309"/>
    </row>
    <row r="110" spans="1:14" x14ac:dyDescent="0.25">
      <c r="A110" s="338" t="s">
        <v>46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309"/>
    </row>
    <row r="111" spans="1:14" x14ac:dyDescent="0.25">
      <c r="A111" s="94" t="s">
        <v>160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309"/>
    </row>
    <row r="112" spans="1:14" x14ac:dyDescent="0.25">
      <c r="A112" s="310" t="s">
        <v>113</v>
      </c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09"/>
    </row>
    <row r="113" spans="1:14" x14ac:dyDescent="0.25">
      <c r="A113" s="106" t="s">
        <v>47</v>
      </c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09"/>
    </row>
    <row r="114" spans="1:14" x14ac:dyDescent="0.25">
      <c r="A114" s="94" t="s">
        <v>161</v>
      </c>
      <c r="B114" s="94"/>
      <c r="C114" s="94"/>
      <c r="D114" s="94"/>
      <c r="E114" s="94"/>
      <c r="F114" s="94"/>
      <c r="G114" s="94"/>
      <c r="H114" s="94"/>
      <c r="I114" s="94"/>
      <c r="J114" s="310"/>
      <c r="K114" s="310"/>
      <c r="L114" s="310"/>
      <c r="M114" s="309"/>
    </row>
    <row r="115" spans="1:14" x14ac:dyDescent="0.25">
      <c r="A115" s="94" t="s">
        <v>133</v>
      </c>
      <c r="B115" s="94"/>
      <c r="C115" s="94"/>
      <c r="D115" s="94"/>
      <c r="E115" s="94"/>
      <c r="F115" s="94"/>
      <c r="G115" s="94"/>
      <c r="H115" s="94"/>
      <c r="I115" s="94"/>
      <c r="J115" s="310"/>
      <c r="K115" s="310"/>
      <c r="L115" s="310"/>
      <c r="M115" s="309"/>
    </row>
    <row r="116" spans="1:14" s="308" customFormat="1" ht="15.75" x14ac:dyDescent="0.25">
      <c r="A116" s="94" t="s">
        <v>121</v>
      </c>
      <c r="B116" s="97"/>
      <c r="C116" s="97"/>
      <c r="D116" s="97"/>
      <c r="E116" s="97"/>
      <c r="F116" s="97"/>
      <c r="G116" s="97"/>
      <c r="H116" s="97"/>
      <c r="I116" s="97"/>
      <c r="J116" s="93"/>
      <c r="K116" s="93"/>
      <c r="L116" s="93"/>
      <c r="M116" s="336"/>
      <c r="N116" s="336"/>
    </row>
    <row r="117" spans="1:14" s="308" customFormat="1" ht="15.75" x14ac:dyDescent="0.25">
      <c r="A117" s="94" t="s">
        <v>154</v>
      </c>
      <c r="B117" s="97"/>
      <c r="C117" s="97"/>
      <c r="D117" s="97"/>
      <c r="E117" s="97"/>
      <c r="F117" s="97"/>
      <c r="G117" s="97"/>
      <c r="H117" s="97"/>
      <c r="I117" s="97"/>
      <c r="J117" s="93"/>
      <c r="K117" s="93"/>
      <c r="L117" s="93"/>
      <c r="M117" s="336"/>
      <c r="N117" s="336"/>
    </row>
    <row r="118" spans="1:14" s="308" customFormat="1" ht="15.75" x14ac:dyDescent="0.25">
      <c r="A118" s="94" t="s">
        <v>122</v>
      </c>
      <c r="B118" s="97"/>
      <c r="C118" s="97"/>
      <c r="D118" s="97"/>
      <c r="E118" s="97"/>
      <c r="F118" s="97"/>
      <c r="G118" s="97"/>
      <c r="H118" s="97"/>
      <c r="I118" s="97"/>
      <c r="J118" s="93"/>
      <c r="K118" s="93"/>
      <c r="L118" s="93"/>
      <c r="M118" s="336"/>
      <c r="N118" s="336"/>
    </row>
    <row r="119" spans="1:14" s="308" customFormat="1" ht="15.75" x14ac:dyDescent="0.25">
      <c r="A119" s="94" t="s">
        <v>123</v>
      </c>
      <c r="B119" s="97"/>
      <c r="C119" s="97"/>
      <c r="D119" s="97"/>
      <c r="E119" s="97"/>
      <c r="F119" s="97"/>
      <c r="G119" s="97"/>
      <c r="H119" s="97"/>
      <c r="I119" s="97"/>
      <c r="J119" s="93"/>
      <c r="K119" s="93"/>
      <c r="L119" s="93"/>
      <c r="M119" s="336"/>
      <c r="N119" s="336"/>
    </row>
    <row r="120" spans="1:14" s="308" customFormat="1" ht="15.75" x14ac:dyDescent="0.25">
      <c r="A120" s="94" t="s">
        <v>126</v>
      </c>
      <c r="B120" s="97"/>
      <c r="C120" s="97"/>
      <c r="D120" s="97"/>
      <c r="E120" s="97"/>
      <c r="F120" s="97"/>
      <c r="G120" s="97"/>
      <c r="H120" s="97"/>
      <c r="I120" s="97"/>
      <c r="J120" s="93"/>
      <c r="K120" s="93"/>
      <c r="L120" s="93"/>
      <c r="M120" s="336"/>
      <c r="N120" s="336"/>
    </row>
    <row r="121" spans="1:14" s="308" customFormat="1" ht="15.75" x14ac:dyDescent="0.25">
      <c r="A121" s="94" t="s">
        <v>124</v>
      </c>
      <c r="B121" s="97"/>
      <c r="C121" s="97"/>
      <c r="D121" s="97"/>
      <c r="E121" s="97"/>
      <c r="F121" s="97"/>
      <c r="G121" s="97"/>
      <c r="H121" s="97"/>
      <c r="I121" s="97"/>
      <c r="J121" s="93"/>
      <c r="K121" s="93"/>
      <c r="L121" s="93"/>
      <c r="M121" s="336"/>
      <c r="N121" s="336"/>
    </row>
    <row r="122" spans="1:14" s="308" customFormat="1" ht="15.75" x14ac:dyDescent="0.25">
      <c r="A122" s="94" t="s">
        <v>125</v>
      </c>
      <c r="B122" s="97"/>
      <c r="C122" s="97"/>
      <c r="D122" s="97"/>
      <c r="E122" s="97"/>
      <c r="F122" s="97"/>
      <c r="G122" s="97"/>
      <c r="H122" s="97"/>
      <c r="I122" s="97"/>
      <c r="J122" s="93"/>
      <c r="K122" s="93"/>
      <c r="L122" s="93"/>
      <c r="M122" s="336"/>
      <c r="N122" s="336"/>
    </row>
    <row r="123" spans="1:14" s="308" customFormat="1" ht="15.75" x14ac:dyDescent="0.25">
      <c r="A123" s="94" t="s">
        <v>162</v>
      </c>
      <c r="B123" s="97"/>
      <c r="C123" s="97"/>
      <c r="D123" s="97"/>
      <c r="E123" s="97"/>
      <c r="F123" s="97"/>
      <c r="G123" s="97"/>
      <c r="H123" s="97"/>
      <c r="I123" s="97"/>
      <c r="J123" s="93"/>
      <c r="K123" s="93"/>
      <c r="L123" s="93"/>
      <c r="M123" s="336"/>
      <c r="N123" s="336"/>
    </row>
    <row r="124" spans="1:14" s="308" customFormat="1" ht="15.75" x14ac:dyDescent="0.25">
      <c r="A124" s="94" t="s">
        <v>155</v>
      </c>
      <c r="B124" s="97"/>
      <c r="C124" s="97"/>
      <c r="D124" s="97"/>
      <c r="E124" s="97"/>
      <c r="F124" s="97"/>
      <c r="G124" s="97"/>
      <c r="H124" s="97"/>
      <c r="I124" s="97"/>
      <c r="J124" s="93"/>
      <c r="K124" s="93"/>
      <c r="L124" s="93"/>
      <c r="M124" s="336"/>
      <c r="N124" s="336"/>
    </row>
    <row r="125" spans="1:14" x14ac:dyDescent="0.25">
      <c r="A125" s="338" t="s">
        <v>15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309"/>
    </row>
    <row r="126" spans="1:14" ht="15.75" x14ac:dyDescent="0.25">
      <c r="A126" s="310" t="s">
        <v>111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309"/>
    </row>
    <row r="127" spans="1:14" ht="15.75" x14ac:dyDescent="0.25">
      <c r="A127" s="95" t="s">
        <v>112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309"/>
    </row>
    <row r="128" spans="1:14" ht="15.75" x14ac:dyDescent="0.25">
      <c r="A128" s="95" t="s">
        <v>48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309"/>
    </row>
    <row r="129" spans="1:18" s="308" customFormat="1" ht="15.75" x14ac:dyDescent="0.25">
      <c r="A129" s="97" t="s">
        <v>129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336"/>
    </row>
    <row r="130" spans="1:18" s="308" customFormat="1" ht="15.75" x14ac:dyDescent="0.25">
      <c r="A130" s="97" t="s">
        <v>127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336"/>
    </row>
    <row r="131" spans="1:18" ht="15.75" x14ac:dyDescent="0.25">
      <c r="A131" s="95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309"/>
    </row>
    <row r="132" spans="1:18" ht="15.75" x14ac:dyDescent="0.25">
      <c r="A132" s="95" t="s">
        <v>76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309"/>
    </row>
    <row r="133" spans="1:18" ht="15.75" x14ac:dyDescent="0.25">
      <c r="A133" s="95" t="s">
        <v>58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309"/>
    </row>
    <row r="134" spans="1:18" ht="15.75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118"/>
      <c r="N134" s="294"/>
      <c r="O134" s="72"/>
      <c r="P134" s="104"/>
      <c r="Q134" s="105"/>
      <c r="R134" s="105"/>
    </row>
    <row r="135" spans="1:18" ht="15.75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118"/>
      <c r="N135" s="294"/>
      <c r="O135" s="72"/>
      <c r="P135" s="104"/>
      <c r="Q135" s="105"/>
      <c r="R135" s="105"/>
    </row>
    <row r="136" spans="1:18" ht="15.75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118"/>
      <c r="N136" s="294"/>
      <c r="O136" s="72"/>
      <c r="P136" s="104"/>
      <c r="Q136" s="105"/>
      <c r="R136" s="105"/>
    </row>
    <row r="137" spans="1:18" ht="15.75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118"/>
      <c r="N137" s="294"/>
      <c r="O137" s="72"/>
      <c r="P137" s="104"/>
      <c r="Q137" s="105"/>
      <c r="R137" s="105"/>
    </row>
    <row r="138" spans="1:18" ht="15.75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118"/>
      <c r="N138" s="294"/>
      <c r="O138" s="72"/>
      <c r="P138" s="104"/>
      <c r="Q138" s="105"/>
      <c r="R138" s="105"/>
    </row>
    <row r="139" spans="1:18" ht="15.75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118"/>
      <c r="N139" s="294"/>
      <c r="O139" s="72"/>
      <c r="P139" s="104"/>
      <c r="Q139" s="105"/>
      <c r="R139" s="105"/>
    </row>
    <row r="140" spans="1:18" ht="15.75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118"/>
      <c r="N140" s="294"/>
      <c r="O140" s="72"/>
      <c r="P140" s="104"/>
      <c r="Q140" s="105"/>
      <c r="R140" s="105"/>
    </row>
    <row r="141" spans="1:18" ht="15.75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118"/>
      <c r="N141" s="294"/>
      <c r="O141" s="72"/>
      <c r="P141" s="104"/>
      <c r="Q141" s="105"/>
      <c r="R141" s="105"/>
    </row>
    <row r="142" spans="1:18" ht="15.75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118"/>
      <c r="N142" s="295"/>
      <c r="O142" s="72"/>
      <c r="P142" s="104"/>
      <c r="Q142" s="105"/>
      <c r="R142" s="105"/>
    </row>
    <row r="143" spans="1:18" ht="15.75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118"/>
      <c r="N143" s="296"/>
      <c r="O143" s="72"/>
      <c r="P143" s="3"/>
      <c r="Q143" s="3"/>
      <c r="R143" s="3"/>
    </row>
    <row r="144" spans="1:18" ht="15.75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118"/>
      <c r="N144" s="296"/>
      <c r="O144" s="72"/>
      <c r="P144" s="3"/>
      <c r="Q144" s="3"/>
      <c r="R144" s="3"/>
    </row>
    <row r="145" spans="1:15" ht="15.75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118"/>
      <c r="N145" s="296"/>
      <c r="O145" s="72"/>
    </row>
    <row r="146" spans="1:15" ht="15.75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118"/>
      <c r="N146" s="296"/>
      <c r="O146" s="72"/>
    </row>
    <row r="147" spans="1:15" ht="15.75" x14ac:dyDescent="0.25">
      <c r="A147" s="310" t="s">
        <v>13</v>
      </c>
      <c r="B147" s="86"/>
      <c r="C147" s="86"/>
      <c r="D147" s="93"/>
      <c r="E147" s="86"/>
      <c r="F147" s="86"/>
      <c r="G147" s="86"/>
      <c r="H147" s="86"/>
      <c r="I147" s="86"/>
      <c r="J147" s="86"/>
      <c r="K147" s="86"/>
      <c r="L147" s="86"/>
      <c r="M147" s="309"/>
    </row>
    <row r="148" spans="1:15" s="309" customFormat="1" ht="15.75" x14ac:dyDescent="0.25">
      <c r="A148" s="98" t="s">
        <v>106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N148" s="336"/>
    </row>
    <row r="149" spans="1:15" s="309" customFormat="1" ht="15.75" x14ac:dyDescent="0.25">
      <c r="A149" s="92" t="s">
        <v>74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N149" s="336"/>
    </row>
    <row r="150" spans="1:15" s="309" customFormat="1" ht="15.75" x14ac:dyDescent="0.25">
      <c r="A150" s="98" t="s">
        <v>163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N150" s="336"/>
    </row>
    <row r="151" spans="1:15" s="309" customFormat="1" ht="15.75" x14ac:dyDescent="0.25">
      <c r="A151" s="92" t="s">
        <v>75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N151" s="336"/>
    </row>
    <row r="152" spans="1:15" s="309" customFormat="1" ht="15.75" x14ac:dyDescent="0.25">
      <c r="A152" s="92" t="s">
        <v>107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N152" s="336"/>
    </row>
    <row r="153" spans="1:15" s="309" customFormat="1" ht="15.75" x14ac:dyDescent="0.25">
      <c r="A153" s="98" t="s">
        <v>50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N153" s="336"/>
    </row>
    <row r="154" spans="1:15" s="309" customFormat="1" ht="15.75" x14ac:dyDescent="0.25">
      <c r="A154" s="95" t="s">
        <v>77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N154" s="336"/>
    </row>
    <row r="155" spans="1:15" ht="15.75" x14ac:dyDescent="0.25">
      <c r="A155" s="95" t="s">
        <v>91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309"/>
    </row>
    <row r="156" spans="1:15" ht="15.75" x14ac:dyDescent="0.25">
      <c r="A156" s="99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309"/>
      <c r="N156" s="300"/>
    </row>
    <row r="157" spans="1:15" ht="15.75" x14ac:dyDescent="0.25">
      <c r="A157" s="99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309"/>
      <c r="N157" s="300"/>
    </row>
    <row r="158" spans="1:15" ht="15.75" x14ac:dyDescent="0.25">
      <c r="A158" s="99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309"/>
      <c r="N158" s="300"/>
    </row>
    <row r="159" spans="1:15" ht="15.75" x14ac:dyDescent="0.25">
      <c r="A159" s="99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309"/>
      <c r="N159" s="300"/>
    </row>
    <row r="160" spans="1:15" ht="15.75" x14ac:dyDescent="0.25">
      <c r="A160" s="99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309"/>
      <c r="N160" s="300"/>
    </row>
    <row r="161" spans="1:14" ht="15.75" x14ac:dyDescent="0.25">
      <c r="A161" s="99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309"/>
      <c r="N161" s="300"/>
    </row>
    <row r="162" spans="1:14" ht="15.75" x14ac:dyDescent="0.25">
      <c r="A162" s="99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309"/>
      <c r="N162" s="300"/>
    </row>
    <row r="163" spans="1:14" ht="15.75" x14ac:dyDescent="0.25">
      <c r="A163" s="99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309"/>
      <c r="N163" s="300"/>
    </row>
    <row r="164" spans="1:14" ht="15.75" x14ac:dyDescent="0.25">
      <c r="A164" s="99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309"/>
      <c r="N164" s="300"/>
    </row>
    <row r="165" spans="1:14" ht="15.75" x14ac:dyDescent="0.25">
      <c r="A165" s="99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309"/>
      <c r="N165" s="300"/>
    </row>
    <row r="166" spans="1:14" ht="15.75" x14ac:dyDescent="0.25">
      <c r="A166" s="99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309"/>
      <c r="N166" s="300"/>
    </row>
    <row r="167" spans="1:14" ht="15.75" x14ac:dyDescent="0.25">
      <c r="A167" s="91" t="s">
        <v>104</v>
      </c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309"/>
    </row>
    <row r="168" spans="1:14" ht="15.75" x14ac:dyDescent="0.25">
      <c r="A168" s="91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309"/>
    </row>
    <row r="169" spans="1:14" ht="15.75" x14ac:dyDescent="0.25">
      <c r="A169" s="109" t="s">
        <v>80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309"/>
    </row>
    <row r="170" spans="1:14" ht="15.75" x14ac:dyDescent="0.25">
      <c r="A170" s="109" t="s">
        <v>66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309"/>
    </row>
    <row r="171" spans="1:14" ht="15.75" x14ac:dyDescent="0.25">
      <c r="A171" s="306" t="s">
        <v>92</v>
      </c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309"/>
    </row>
    <row r="172" spans="1:14" ht="15.75" x14ac:dyDescent="0.25">
      <c r="A172" s="109" t="s">
        <v>108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309"/>
      <c r="N172" s="307"/>
    </row>
    <row r="173" spans="1:14" ht="15.75" customHeight="1" x14ac:dyDescent="0.25">
      <c r="A173" s="109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309"/>
      <c r="N173" s="307"/>
    </row>
    <row r="174" spans="1:14" ht="15.75" customHeight="1" x14ac:dyDescent="0.25">
      <c r="A174" s="109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309"/>
      <c r="N174" s="307"/>
    </row>
    <row r="175" spans="1:14" ht="15.75" customHeight="1" x14ac:dyDescent="0.25">
      <c r="A175" s="109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309"/>
      <c r="N175" s="307"/>
    </row>
    <row r="176" spans="1:14" ht="15.75" customHeight="1" x14ac:dyDescent="0.25">
      <c r="A176" s="109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309"/>
      <c r="N176" s="307"/>
    </row>
    <row r="177" spans="1:14" ht="15.75" x14ac:dyDescent="0.25">
      <c r="A177" s="109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309"/>
      <c r="N177" s="307"/>
    </row>
    <row r="178" spans="1:14" ht="15.75" x14ac:dyDescent="0.25">
      <c r="A178" s="109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309"/>
      <c r="N178" s="307"/>
    </row>
    <row r="179" spans="1:14" ht="15.75" x14ac:dyDescent="0.25">
      <c r="A179" s="109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309"/>
      <c r="N179" s="307"/>
    </row>
    <row r="180" spans="1:14" ht="15.75" x14ac:dyDescent="0.25">
      <c r="A180" s="109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309"/>
      <c r="N180" s="307"/>
    </row>
    <row r="181" spans="1:14" ht="15.75" x14ac:dyDescent="0.25">
      <c r="A181" s="109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309"/>
      <c r="N181" s="307"/>
    </row>
    <row r="182" spans="1:14" ht="15.75" x14ac:dyDescent="0.25">
      <c r="A182" s="109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309"/>
      <c r="N182" s="307"/>
    </row>
    <row r="183" spans="1:14" ht="15.75" x14ac:dyDescent="0.25">
      <c r="A183" s="109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309"/>
      <c r="N183" s="307"/>
    </row>
    <row r="184" spans="1:14" ht="15.75" x14ac:dyDescent="0.25">
      <c r="A184" s="109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309"/>
      <c r="N184" s="307"/>
    </row>
    <row r="185" spans="1:14" ht="15.75" x14ac:dyDescent="0.25">
      <c r="A185" s="109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309"/>
      <c r="N185" s="307"/>
    </row>
    <row r="186" spans="1:14" ht="15.75" x14ac:dyDescent="0.25">
      <c r="A186" s="109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309"/>
      <c r="N186" s="307"/>
    </row>
    <row r="187" spans="1:14" ht="15.75" x14ac:dyDescent="0.25">
      <c r="A187" s="91" t="s">
        <v>134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309"/>
      <c r="N187" s="307"/>
    </row>
    <row r="188" spans="1:14" ht="15.75" x14ac:dyDescent="0.25">
      <c r="A188" s="310" t="s">
        <v>53</v>
      </c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309"/>
      <c r="N188" s="307"/>
    </row>
    <row r="189" spans="1:14" ht="15.75" x14ac:dyDescent="0.25">
      <c r="A189" s="94" t="s">
        <v>115</v>
      </c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309"/>
      <c r="N189" s="307"/>
    </row>
    <row r="190" spans="1:14" ht="15.75" x14ac:dyDescent="0.25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309"/>
      <c r="N190" s="307"/>
    </row>
    <row r="191" spans="1:14" ht="15.75" x14ac:dyDescent="0.25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309"/>
      <c r="N191" s="307"/>
    </row>
    <row r="192" spans="1:14" ht="15.75" x14ac:dyDescent="0.25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309"/>
      <c r="N192" s="307"/>
    </row>
    <row r="193" spans="1:14" ht="15.75" x14ac:dyDescent="0.25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309"/>
      <c r="N193" s="307"/>
    </row>
    <row r="194" spans="1:14" ht="15.75" x14ac:dyDescent="0.25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309"/>
      <c r="N194" s="307"/>
    </row>
    <row r="195" spans="1:14" ht="15.75" x14ac:dyDescent="0.25">
      <c r="A195" s="110" t="s">
        <v>135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309"/>
      <c r="N195" s="307"/>
    </row>
    <row r="196" spans="1:14" ht="15.75" x14ac:dyDescent="0.25">
      <c r="A196" s="109" t="s">
        <v>116</v>
      </c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309"/>
      <c r="N196" s="307"/>
    </row>
    <row r="197" spans="1:14" ht="15.75" x14ac:dyDescent="0.25">
      <c r="A197" s="109" t="s">
        <v>54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309"/>
      <c r="N197" s="307"/>
    </row>
    <row r="198" spans="1:14" ht="15.75" x14ac:dyDescent="0.25">
      <c r="A198" s="109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309"/>
      <c r="N198" s="307"/>
    </row>
    <row r="199" spans="1:14" ht="15.75" x14ac:dyDescent="0.25">
      <c r="A199" s="109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309"/>
      <c r="N199" s="307"/>
    </row>
    <row r="200" spans="1:14" ht="15.75" x14ac:dyDescent="0.25">
      <c r="A200" s="109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309"/>
      <c r="N200" s="307"/>
    </row>
    <row r="201" spans="1:14" ht="15.75" x14ac:dyDescent="0.25">
      <c r="A201" s="109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309"/>
      <c r="N201" s="307"/>
    </row>
    <row r="202" spans="1:14" ht="15.75" x14ac:dyDescent="0.25">
      <c r="A202" s="109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309"/>
      <c r="N202" s="307"/>
    </row>
    <row r="203" spans="1:14" ht="15.75" x14ac:dyDescent="0.25">
      <c r="A203" s="109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309"/>
      <c r="N203" s="307"/>
    </row>
    <row r="204" spans="1:14" ht="15.75" x14ac:dyDescent="0.25">
      <c r="A204" s="109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309"/>
      <c r="N204" s="307"/>
    </row>
    <row r="205" spans="1:14" ht="15.75" x14ac:dyDescent="0.25">
      <c r="A205" s="109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309"/>
      <c r="N205" s="307"/>
    </row>
    <row r="206" spans="1:14" ht="15.75" x14ac:dyDescent="0.25">
      <c r="A206" s="109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309"/>
      <c r="N206" s="307"/>
    </row>
    <row r="207" spans="1:14" ht="15.75" x14ac:dyDescent="0.25">
      <c r="A207" s="109" t="s">
        <v>60</v>
      </c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309"/>
      <c r="N207" s="307"/>
    </row>
    <row r="208" spans="1:14" ht="15.75" x14ac:dyDescent="0.25">
      <c r="A208" s="109" t="s">
        <v>59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309"/>
      <c r="N208" s="307"/>
    </row>
    <row r="209" spans="1:14" ht="15.75" x14ac:dyDescent="0.25">
      <c r="A209" s="109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309"/>
      <c r="N209" s="307"/>
    </row>
    <row r="210" spans="1:14" ht="15.75" x14ac:dyDescent="0.25">
      <c r="A210" s="109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309"/>
      <c r="N210" s="307"/>
    </row>
    <row r="211" spans="1:14" ht="15.75" x14ac:dyDescent="0.25">
      <c r="A211" s="109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309"/>
      <c r="N211" s="307"/>
    </row>
    <row r="212" spans="1:14" ht="15.75" x14ac:dyDescent="0.25">
      <c r="A212" s="109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309"/>
      <c r="N212" s="307"/>
    </row>
    <row r="213" spans="1:14" ht="15.75" x14ac:dyDescent="0.25">
      <c r="A213" s="109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309"/>
      <c r="N213" s="307"/>
    </row>
    <row r="214" spans="1:14" ht="15.75" x14ac:dyDescent="0.25">
      <c r="A214" s="109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309"/>
      <c r="N214" s="307"/>
    </row>
    <row r="215" spans="1:14" ht="15.75" x14ac:dyDescent="0.25">
      <c r="A215" s="109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309"/>
      <c r="N215" s="307"/>
    </row>
    <row r="216" spans="1:14" ht="15.75" x14ac:dyDescent="0.25">
      <c r="A216" s="109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309"/>
      <c r="N216" s="307"/>
    </row>
    <row r="217" spans="1:14" ht="15.75" x14ac:dyDescent="0.25">
      <c r="A217" s="109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309"/>
      <c r="N217" s="307"/>
    </row>
    <row r="218" spans="1:14" ht="15.75" x14ac:dyDescent="0.25">
      <c r="A218" s="109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309"/>
      <c r="N218" s="307"/>
    </row>
    <row r="219" spans="1:14" ht="15.75" x14ac:dyDescent="0.25">
      <c r="A219" s="109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309"/>
      <c r="N219" s="307"/>
    </row>
    <row r="220" spans="1:14" ht="15.75" x14ac:dyDescent="0.25">
      <c r="A220" s="109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309"/>
      <c r="N220" s="307"/>
    </row>
    <row r="221" spans="1:14" ht="15.75" x14ac:dyDescent="0.25">
      <c r="A221" s="109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309"/>
      <c r="N221" s="307"/>
    </row>
    <row r="222" spans="1:14" ht="15.75" x14ac:dyDescent="0.25">
      <c r="A222" s="310"/>
      <c r="B222" s="100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309"/>
      <c r="N222" s="307"/>
    </row>
    <row r="223" spans="1:14" ht="15.75" x14ac:dyDescent="0.25">
      <c r="A223" s="310"/>
      <c r="B223" s="100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309"/>
      <c r="N223" s="307"/>
    </row>
    <row r="224" spans="1:14" ht="15.75" x14ac:dyDescent="0.25">
      <c r="A224" s="310"/>
      <c r="B224" s="100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309"/>
      <c r="N224" s="307"/>
    </row>
    <row r="225" spans="1:14" ht="15.75" x14ac:dyDescent="0.25">
      <c r="A225" s="310"/>
      <c r="B225" s="100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309"/>
      <c r="N225" s="307"/>
    </row>
    <row r="226" spans="1:14" ht="15.75" x14ac:dyDescent="0.25">
      <c r="A226" s="310"/>
      <c r="B226" s="100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309"/>
      <c r="N226" s="307"/>
    </row>
    <row r="227" spans="1:14" ht="15.75" x14ac:dyDescent="0.25">
      <c r="A227" s="310"/>
      <c r="B227" s="100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309"/>
      <c r="N227" s="307"/>
    </row>
    <row r="228" spans="1:14" ht="15.75" x14ac:dyDescent="0.25">
      <c r="A228" s="310"/>
      <c r="B228" s="100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309"/>
      <c r="N228" s="307"/>
    </row>
    <row r="229" spans="1:14" ht="15.75" x14ac:dyDescent="0.25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309"/>
      <c r="N229" s="307"/>
    </row>
    <row r="230" spans="1:14" ht="15.75" x14ac:dyDescent="0.25">
      <c r="A230" s="91" t="s">
        <v>136</v>
      </c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309"/>
      <c r="N230" s="307"/>
    </row>
    <row r="231" spans="1:14" ht="15.75" x14ac:dyDescent="0.25">
      <c r="A231" s="94" t="s">
        <v>51</v>
      </c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309"/>
      <c r="N231" s="307"/>
    </row>
    <row r="232" spans="1:14" ht="15.75" x14ac:dyDescent="0.25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309"/>
      <c r="N232" s="307"/>
    </row>
    <row r="233" spans="1:14" ht="15.75" x14ac:dyDescent="0.25">
      <c r="A233" s="86" t="s">
        <v>56</v>
      </c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309"/>
      <c r="N233" s="307"/>
    </row>
    <row r="234" spans="1:14" ht="15.75" x14ac:dyDescent="0.25">
      <c r="A234" s="86" t="s">
        <v>55</v>
      </c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309"/>
      <c r="N234" s="307"/>
    </row>
    <row r="235" spans="1:14" ht="15.75" x14ac:dyDescent="0.25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309"/>
      <c r="N235" s="307"/>
    </row>
    <row r="236" spans="1:14" ht="15.75" x14ac:dyDescent="0.25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309"/>
    </row>
    <row r="237" spans="1:14" ht="15.75" x14ac:dyDescent="0.25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309"/>
    </row>
    <row r="238" spans="1:14" ht="15.75" x14ac:dyDescent="0.25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309"/>
    </row>
    <row r="239" spans="1:14" ht="15.75" x14ac:dyDescent="0.25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309"/>
    </row>
    <row r="240" spans="1:14" s="3" customFormat="1" ht="15.75" x14ac:dyDescent="0.25">
      <c r="A240" s="190"/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  <c r="L240" s="190"/>
      <c r="N240" s="297"/>
    </row>
    <row r="241" spans="14:14" s="3" customFormat="1" x14ac:dyDescent="0.25">
      <c r="N241" s="297"/>
    </row>
    <row r="242" spans="14:14" s="3" customFormat="1" x14ac:dyDescent="0.25">
      <c r="N242" s="297"/>
    </row>
  </sheetData>
  <sheetProtection algorithmName="SHA-512" hashValue="Yy/fOnbIXFN44q94qkjzZS+Dn5YhdmVcd+TY/Ojm7AKWEW2dkiofaA8ynCY/olzUlPa0GpKhDXOKDfZV/keWYQ==" saltValue="Mn7fPFGOXux9izFpMLNHJg==" spinCount="100000" sheet="1" objects="1" scenarios="1"/>
  <pageMargins left="0.196850393700787" right="0.196850393700787" top="0.39370078740157499" bottom="0.39370078740157499" header="0.31496062992126" footer="0.31496062992126"/>
  <pageSetup scale="74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13"/>
  <sheetViews>
    <sheetView tabSelected="1" topLeftCell="A28" zoomScale="81" zoomScaleNormal="81" workbookViewId="0">
      <selection activeCell="L42" sqref="L42:M42"/>
    </sheetView>
  </sheetViews>
  <sheetFormatPr defaultRowHeight="15" x14ac:dyDescent="0.25"/>
  <cols>
    <col min="1" max="1" width="9" customWidth="1"/>
    <col min="2" max="2" width="1.7109375" customWidth="1"/>
    <col min="3" max="3" width="4.42578125" customWidth="1"/>
    <col min="4" max="5" width="10.42578125" customWidth="1"/>
    <col min="6" max="6" width="16.7109375" customWidth="1"/>
    <col min="7" max="7" width="28.140625" customWidth="1"/>
    <col min="8" max="8" width="12" customWidth="1"/>
    <col min="9" max="9" width="19.42578125" customWidth="1"/>
    <col min="10" max="10" width="25.140625" customWidth="1"/>
    <col min="11" max="11" width="21.140625" customWidth="1"/>
    <col min="12" max="12" width="20.140625" customWidth="1"/>
    <col min="13" max="13" width="14.140625" customWidth="1"/>
    <col min="14" max="14" width="10.28515625" customWidth="1"/>
    <col min="15" max="15" width="16.42578125" customWidth="1"/>
    <col min="16" max="16" width="16" customWidth="1"/>
    <col min="17" max="17" width="18.28515625" customWidth="1"/>
    <col min="18" max="18" width="3" customWidth="1"/>
    <col min="19" max="19" width="6" style="22" customWidth="1"/>
    <col min="20" max="22" width="12.5703125" style="22" customWidth="1"/>
    <col min="23" max="23" width="6.42578125" style="270" hidden="1" customWidth="1"/>
    <col min="24" max="24" width="7.28515625" style="270" hidden="1" customWidth="1"/>
    <col min="25" max="25" width="17.5703125" style="271" hidden="1" customWidth="1"/>
    <col min="26" max="26" width="13" style="270" hidden="1" customWidth="1"/>
    <col min="27" max="27" width="10.5703125" style="22" bestFit="1" customWidth="1"/>
    <col min="28" max="28" width="11.42578125" style="22" customWidth="1"/>
    <col min="29" max="29" width="10.5703125" bestFit="1" customWidth="1"/>
    <col min="30" max="30" width="9.5703125" bestFit="1" customWidth="1"/>
    <col min="32" max="32" width="9.5703125" bestFit="1" customWidth="1"/>
    <col min="34" max="34" width="10.5703125" bestFit="1" customWidth="1"/>
  </cols>
  <sheetData>
    <row r="1" spans="1:27" x14ac:dyDescent="0.25">
      <c r="A1" s="111"/>
      <c r="B1" s="111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3"/>
      <c r="S1" s="195" t="s">
        <v>67</v>
      </c>
      <c r="W1" s="224"/>
      <c r="X1" s="224"/>
      <c r="Y1" s="225"/>
      <c r="Z1" s="224"/>
    </row>
    <row r="2" spans="1:27" s="2" customFormat="1" ht="21" x14ac:dyDescent="0.35">
      <c r="A2" s="6"/>
      <c r="B2" s="60"/>
      <c r="C2" s="84" t="s">
        <v>164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7"/>
      <c r="S2" s="114"/>
      <c r="W2" s="226"/>
      <c r="X2" s="226"/>
      <c r="Y2" s="226"/>
      <c r="Z2" s="226"/>
    </row>
    <row r="3" spans="1:27" s="22" customFormat="1" x14ac:dyDescent="0.25">
      <c r="A3" s="61"/>
      <c r="B3" s="61"/>
      <c r="C3" s="2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25"/>
      <c r="R3" s="45"/>
      <c r="S3" s="85"/>
      <c r="W3" s="227"/>
      <c r="X3" s="227"/>
      <c r="Y3" s="228"/>
      <c r="Z3" s="227"/>
    </row>
    <row r="4" spans="1:27" x14ac:dyDescent="0.25">
      <c r="A4" s="61"/>
      <c r="B4" s="61"/>
      <c r="C4" s="46"/>
      <c r="D4" s="116"/>
      <c r="E4" s="116"/>
      <c r="F4" s="116"/>
      <c r="G4" s="116"/>
      <c r="H4" s="116"/>
      <c r="I4" s="11"/>
      <c r="J4" s="11"/>
      <c r="K4" s="11"/>
      <c r="L4" s="11"/>
      <c r="M4" s="11"/>
      <c r="N4" s="11"/>
      <c r="O4" s="11"/>
      <c r="P4" s="11"/>
      <c r="Q4" s="12"/>
      <c r="R4" s="10"/>
      <c r="S4" s="50"/>
      <c r="W4" s="229"/>
      <c r="X4" s="229"/>
      <c r="Y4" s="230"/>
      <c r="Z4" s="229"/>
    </row>
    <row r="5" spans="1:27" ht="15.75" x14ac:dyDescent="0.25">
      <c r="A5" s="61"/>
      <c r="B5" s="61"/>
      <c r="C5" s="33"/>
      <c r="D5" s="122" t="s">
        <v>38</v>
      </c>
      <c r="E5" s="25"/>
      <c r="F5" s="25"/>
      <c r="G5" s="25"/>
      <c r="H5" s="25"/>
      <c r="I5" s="25"/>
      <c r="J5" s="25"/>
      <c r="K5" s="25"/>
      <c r="L5" s="9"/>
      <c r="M5" s="9"/>
      <c r="N5" s="9"/>
      <c r="O5" s="9"/>
      <c r="P5" s="9"/>
      <c r="Q5" s="13"/>
      <c r="R5" s="10"/>
      <c r="S5" s="50"/>
      <c r="W5" s="224"/>
      <c r="X5" s="231"/>
      <c r="Y5" s="232"/>
      <c r="Z5" s="231"/>
      <c r="AA5" s="24"/>
    </row>
    <row r="6" spans="1:27" ht="15.75" x14ac:dyDescent="0.25">
      <c r="A6" s="61"/>
      <c r="B6" s="61"/>
      <c r="C6" s="33"/>
      <c r="D6" s="121" t="s">
        <v>36</v>
      </c>
      <c r="E6" s="78"/>
      <c r="F6" s="78"/>
      <c r="G6" s="83"/>
      <c r="H6" s="83"/>
      <c r="I6" s="355"/>
      <c r="J6" s="355"/>
      <c r="K6" s="30"/>
      <c r="L6" s="14"/>
      <c r="M6" s="14"/>
      <c r="N6" s="9"/>
      <c r="O6" s="21"/>
      <c r="P6" s="21"/>
      <c r="Q6" s="18"/>
      <c r="R6" s="10"/>
      <c r="S6" s="50"/>
      <c r="W6" s="233"/>
      <c r="X6" s="234"/>
      <c r="Y6" s="235"/>
      <c r="Z6" s="231"/>
      <c r="AA6" s="315"/>
    </row>
    <row r="7" spans="1:27" ht="15.75" x14ac:dyDescent="0.25">
      <c r="A7" s="61"/>
      <c r="B7" s="61"/>
      <c r="C7" s="33"/>
      <c r="D7" s="121" t="s">
        <v>0</v>
      </c>
      <c r="E7" s="78"/>
      <c r="F7" s="78"/>
      <c r="G7" s="83"/>
      <c r="H7" s="83"/>
      <c r="I7" s="355"/>
      <c r="J7" s="355"/>
      <c r="K7" s="30"/>
      <c r="L7" s="14"/>
      <c r="M7" s="14"/>
      <c r="N7" s="21"/>
      <c r="O7" s="9"/>
      <c r="P7" s="9"/>
      <c r="Q7" s="13"/>
      <c r="R7" s="10"/>
      <c r="S7" s="50"/>
      <c r="W7" s="233"/>
      <c r="X7" s="234"/>
      <c r="Y7" s="235"/>
      <c r="Z7" s="231"/>
      <c r="AA7" s="24"/>
    </row>
    <row r="8" spans="1:27" ht="15.75" x14ac:dyDescent="0.25">
      <c r="A8" s="61"/>
      <c r="B8" s="61"/>
      <c r="C8" s="33"/>
      <c r="D8" s="121" t="s">
        <v>32</v>
      </c>
      <c r="E8" s="78"/>
      <c r="F8" s="83"/>
      <c r="G8" s="83"/>
      <c r="H8" s="83"/>
      <c r="I8" s="355"/>
      <c r="J8" s="355"/>
      <c r="K8" s="193"/>
      <c r="L8" s="14"/>
      <c r="M8" s="14"/>
      <c r="N8" s="21"/>
      <c r="O8" s="9"/>
      <c r="P8" s="9"/>
      <c r="Q8" s="13"/>
      <c r="R8" s="10"/>
      <c r="S8" s="50"/>
      <c r="W8" s="233"/>
      <c r="X8" s="234"/>
      <c r="Y8" s="235"/>
      <c r="Z8" s="231"/>
    </row>
    <row r="9" spans="1:27" ht="15.75" x14ac:dyDescent="0.25">
      <c r="A9" s="61"/>
      <c r="B9" s="61"/>
      <c r="C9" s="33"/>
      <c r="D9" s="121" t="s">
        <v>16</v>
      </c>
      <c r="E9" s="78"/>
      <c r="F9" s="78"/>
      <c r="G9" s="83"/>
      <c r="H9" s="83"/>
      <c r="I9" s="355"/>
      <c r="J9" s="355"/>
      <c r="K9" s="30"/>
      <c r="L9" s="14"/>
      <c r="M9" s="14"/>
      <c r="N9" s="9"/>
      <c r="O9" s="9"/>
      <c r="P9" s="9"/>
      <c r="Q9" s="13"/>
      <c r="R9" s="10"/>
      <c r="S9" s="50"/>
      <c r="W9" s="233"/>
      <c r="X9" s="234"/>
      <c r="Y9" s="235"/>
      <c r="Z9" s="231"/>
    </row>
    <row r="10" spans="1:27" ht="15.75" x14ac:dyDescent="0.25">
      <c r="A10" s="61"/>
      <c r="B10" s="61"/>
      <c r="C10" s="33"/>
      <c r="D10" s="157" t="s">
        <v>37</v>
      </c>
      <c r="E10" s="30"/>
      <c r="F10" s="30"/>
      <c r="G10" s="82"/>
      <c r="H10" s="82"/>
      <c r="I10" s="355"/>
      <c r="J10" s="355"/>
      <c r="K10" s="30"/>
      <c r="L10" s="14"/>
      <c r="M10" s="14"/>
      <c r="N10" s="9"/>
      <c r="O10" s="9"/>
      <c r="P10" s="9"/>
      <c r="Q10" s="13"/>
      <c r="R10" s="10"/>
      <c r="S10" s="50"/>
      <c r="W10" s="236"/>
      <c r="X10" s="234"/>
      <c r="Y10" s="235"/>
      <c r="Z10" s="231"/>
    </row>
    <row r="11" spans="1:27" ht="15.75" x14ac:dyDescent="0.25">
      <c r="A11" s="61"/>
      <c r="B11" s="61"/>
      <c r="C11" s="33"/>
      <c r="D11" s="79"/>
      <c r="E11" s="79"/>
      <c r="F11" s="79"/>
      <c r="G11" s="79"/>
      <c r="H11" s="79"/>
      <c r="I11" s="355"/>
      <c r="J11" s="355"/>
      <c r="K11" s="30"/>
      <c r="L11" s="14"/>
      <c r="M11" s="14"/>
      <c r="N11" s="9"/>
      <c r="O11" s="69"/>
      <c r="P11" s="69"/>
      <c r="Q11" s="13"/>
      <c r="R11" s="10"/>
      <c r="S11" s="50"/>
      <c r="W11" s="237"/>
      <c r="X11" s="234"/>
      <c r="Y11" s="235"/>
      <c r="Z11" s="231"/>
    </row>
    <row r="12" spans="1:27" ht="15.75" x14ac:dyDescent="0.25">
      <c r="A12" s="61"/>
      <c r="B12" s="61"/>
      <c r="C12" s="33"/>
      <c r="D12" s="79"/>
      <c r="E12" s="79"/>
      <c r="F12" s="79"/>
      <c r="G12" s="79"/>
      <c r="H12" s="79"/>
      <c r="I12" s="355"/>
      <c r="J12" s="355"/>
      <c r="K12" s="30"/>
      <c r="L12" s="14"/>
      <c r="M12" s="14"/>
      <c r="N12" s="9"/>
      <c r="O12" s="9"/>
      <c r="P12" s="9"/>
      <c r="Q12" s="13"/>
      <c r="R12" s="10"/>
      <c r="S12" s="50"/>
      <c r="W12" s="237"/>
      <c r="X12" s="234"/>
      <c r="Y12" s="235"/>
      <c r="Z12" s="231"/>
    </row>
    <row r="13" spans="1:27" x14ac:dyDescent="0.25">
      <c r="A13" s="61"/>
      <c r="B13" s="61"/>
      <c r="C13" s="37"/>
      <c r="D13" s="27"/>
      <c r="E13" s="27"/>
      <c r="F13" s="27"/>
      <c r="G13" s="27"/>
      <c r="H13" s="27"/>
      <c r="I13" s="28"/>
      <c r="J13" s="29"/>
      <c r="K13" s="29"/>
      <c r="L13" s="15"/>
      <c r="M13" s="15"/>
      <c r="N13" s="15"/>
      <c r="O13" s="15"/>
      <c r="P13" s="15"/>
      <c r="Q13" s="16"/>
      <c r="R13" s="10"/>
      <c r="S13" s="50"/>
      <c r="W13" s="237"/>
      <c r="X13" s="231"/>
      <c r="Y13" s="232"/>
      <c r="Z13" s="231"/>
    </row>
    <row r="14" spans="1:27" x14ac:dyDescent="0.25">
      <c r="A14" s="61"/>
      <c r="B14" s="61"/>
      <c r="C14" s="25"/>
      <c r="D14" s="79"/>
      <c r="E14" s="79"/>
      <c r="F14" s="79"/>
      <c r="G14" s="79"/>
      <c r="H14" s="79"/>
      <c r="I14" s="30"/>
      <c r="J14" s="25"/>
      <c r="K14" s="25"/>
      <c r="L14" s="9"/>
      <c r="M14" s="9"/>
      <c r="N14" s="9"/>
      <c r="O14" s="9"/>
      <c r="P14" s="9"/>
      <c r="Q14" s="9"/>
      <c r="R14" s="10"/>
      <c r="S14" s="50"/>
      <c r="W14" s="237"/>
      <c r="X14" s="231"/>
      <c r="Y14" s="232"/>
      <c r="Z14" s="231"/>
    </row>
    <row r="15" spans="1:27" x14ac:dyDescent="0.25">
      <c r="A15" s="61"/>
      <c r="B15" s="61"/>
      <c r="C15" s="46"/>
      <c r="D15" s="80"/>
      <c r="E15" s="80"/>
      <c r="F15" s="80"/>
      <c r="G15" s="80"/>
      <c r="H15" s="80"/>
      <c r="I15" s="31"/>
      <c r="J15" s="32"/>
      <c r="K15" s="32"/>
      <c r="L15" s="17"/>
      <c r="M15" s="17"/>
      <c r="N15" s="17"/>
      <c r="O15" s="17"/>
      <c r="P15" s="17"/>
      <c r="Q15" s="12"/>
      <c r="R15" s="10"/>
      <c r="S15" s="50"/>
      <c r="W15" s="237"/>
      <c r="X15" s="231"/>
      <c r="Y15" s="232"/>
      <c r="Z15" s="231"/>
    </row>
    <row r="16" spans="1:27" ht="15.75" x14ac:dyDescent="0.25">
      <c r="A16" s="61"/>
      <c r="B16" s="61"/>
      <c r="C16" s="33"/>
      <c r="D16" s="122" t="s">
        <v>8</v>
      </c>
      <c r="E16" s="79"/>
      <c r="F16" s="79"/>
      <c r="G16" s="79"/>
      <c r="H16" s="79"/>
      <c r="I16" s="30"/>
      <c r="J16" s="25"/>
      <c r="K16" s="25"/>
      <c r="L16" s="9"/>
      <c r="M16" s="9"/>
      <c r="N16" s="9"/>
      <c r="O16" s="9"/>
      <c r="P16" s="9"/>
      <c r="Q16" s="13"/>
      <c r="R16" s="10"/>
      <c r="S16" s="50"/>
      <c r="W16" s="237"/>
      <c r="X16" s="231"/>
      <c r="Y16" s="232"/>
      <c r="Z16" s="231"/>
    </row>
    <row r="17" spans="1:28" ht="15.75" x14ac:dyDescent="0.25">
      <c r="A17" s="61"/>
      <c r="B17" s="61"/>
      <c r="C17" s="33"/>
      <c r="D17" s="157" t="s">
        <v>3</v>
      </c>
      <c r="E17" s="78"/>
      <c r="F17" s="78"/>
      <c r="G17" s="83"/>
      <c r="H17" s="83"/>
      <c r="I17" s="355"/>
      <c r="J17" s="355"/>
      <c r="K17" s="30"/>
      <c r="L17" s="14"/>
      <c r="M17" s="14"/>
      <c r="N17" s="14"/>
      <c r="O17" s="9"/>
      <c r="P17" s="9"/>
      <c r="Q17" s="13"/>
      <c r="R17" s="10"/>
      <c r="S17" s="50"/>
      <c r="W17" s="233"/>
      <c r="X17" s="234"/>
      <c r="Y17" s="235"/>
      <c r="Z17" s="238"/>
    </row>
    <row r="18" spans="1:28" ht="15.75" x14ac:dyDescent="0.25">
      <c r="A18" s="61"/>
      <c r="B18" s="61"/>
      <c r="C18" s="33"/>
      <c r="D18" s="157" t="s">
        <v>4</v>
      </c>
      <c r="E18" s="78"/>
      <c r="F18" s="78"/>
      <c r="G18" s="83"/>
      <c r="H18" s="83"/>
      <c r="I18" s="356"/>
      <c r="J18" s="356"/>
      <c r="K18" s="30"/>
      <c r="L18" s="14"/>
      <c r="M18" s="14"/>
      <c r="N18" s="9"/>
      <c r="O18" s="9"/>
      <c r="P18" s="9"/>
      <c r="Q18" s="13"/>
      <c r="R18" s="10"/>
      <c r="S18" s="50"/>
      <c r="W18" s="233"/>
      <c r="X18" s="234"/>
      <c r="Y18" s="235"/>
      <c r="Z18" s="231"/>
    </row>
    <row r="19" spans="1:28" ht="15.75" x14ac:dyDescent="0.25">
      <c r="A19" s="61"/>
      <c r="B19" s="61"/>
      <c r="C19" s="33"/>
      <c r="D19" s="157" t="s">
        <v>1</v>
      </c>
      <c r="E19" s="78"/>
      <c r="F19" s="78"/>
      <c r="G19" s="83"/>
      <c r="H19" s="83"/>
      <c r="I19" s="357"/>
      <c r="J19" s="356"/>
      <c r="K19" s="194"/>
      <c r="L19" s="14"/>
      <c r="M19" s="14"/>
      <c r="N19" s="9"/>
      <c r="O19" s="9"/>
      <c r="P19" s="9"/>
      <c r="Q19" s="13"/>
      <c r="R19" s="10"/>
      <c r="S19" s="50"/>
      <c r="W19" s="233"/>
      <c r="X19" s="234"/>
      <c r="Y19" s="235"/>
      <c r="Z19" s="231"/>
    </row>
    <row r="20" spans="1:28" x14ac:dyDescent="0.25">
      <c r="A20" s="61"/>
      <c r="B20" s="61"/>
      <c r="C20" s="37"/>
      <c r="D20" s="29"/>
      <c r="E20" s="29"/>
      <c r="F20" s="29"/>
      <c r="G20" s="29"/>
      <c r="H20" s="29"/>
      <c r="I20" s="29"/>
      <c r="J20" s="29"/>
      <c r="K20" s="29"/>
      <c r="L20" s="15"/>
      <c r="M20" s="15"/>
      <c r="N20" s="15"/>
      <c r="O20" s="15"/>
      <c r="P20" s="15"/>
      <c r="Q20" s="16"/>
      <c r="R20" s="10"/>
      <c r="S20" s="50"/>
      <c r="W20" s="224"/>
      <c r="X20" s="231"/>
      <c r="Y20" s="232"/>
      <c r="Z20" s="231"/>
    </row>
    <row r="21" spans="1:28" x14ac:dyDescent="0.25">
      <c r="A21" s="61"/>
      <c r="B21" s="61"/>
      <c r="C21" s="25"/>
      <c r="D21" s="25"/>
      <c r="E21" s="25"/>
      <c r="F21" s="25"/>
      <c r="G21" s="25"/>
      <c r="H21" s="25"/>
      <c r="I21" s="9"/>
      <c r="J21" s="9"/>
      <c r="K21" s="9"/>
      <c r="L21" s="9"/>
      <c r="M21" s="9"/>
      <c r="N21" s="9"/>
      <c r="O21" s="9"/>
      <c r="P21" s="9"/>
      <c r="Q21" s="9"/>
      <c r="R21" s="10"/>
      <c r="S21" s="50"/>
      <c r="W21" s="231"/>
      <c r="X21" s="231"/>
      <c r="Y21" s="232"/>
      <c r="Z21" s="231"/>
    </row>
    <row r="22" spans="1:28" x14ac:dyDescent="0.25">
      <c r="A22" s="61"/>
      <c r="B22" s="61"/>
      <c r="C22" s="46"/>
      <c r="D22" s="32"/>
      <c r="E22" s="32"/>
      <c r="F22" s="32"/>
      <c r="G22" s="32"/>
      <c r="H22" s="32"/>
      <c r="I22" s="17"/>
      <c r="J22" s="17"/>
      <c r="K22" s="17"/>
      <c r="L22" s="17"/>
      <c r="M22" s="197"/>
      <c r="N22" s="197"/>
      <c r="O22" s="197"/>
      <c r="P22" s="197"/>
      <c r="Q22" s="198"/>
      <c r="R22" s="10"/>
      <c r="S22" s="50"/>
      <c r="W22" s="231"/>
      <c r="X22" s="231"/>
      <c r="Y22" s="232"/>
      <c r="Z22" s="231"/>
    </row>
    <row r="23" spans="1:28" ht="15.75" x14ac:dyDescent="0.25">
      <c r="A23" s="61"/>
      <c r="B23" s="61"/>
      <c r="C23" s="33"/>
      <c r="D23" s="122" t="s">
        <v>39</v>
      </c>
      <c r="E23" s="124"/>
      <c r="F23" s="124"/>
      <c r="G23" s="124"/>
      <c r="H23" s="124"/>
      <c r="I23" s="124"/>
      <c r="J23" s="124"/>
      <c r="K23" s="188"/>
      <c r="L23" s="219"/>
      <c r="M23" s="203"/>
      <c r="N23" s="199"/>
      <c r="O23" s="199"/>
      <c r="P23" s="199"/>
      <c r="Q23" s="34"/>
      <c r="R23" s="10"/>
      <c r="S23" s="50"/>
      <c r="W23" s="239"/>
      <c r="X23" s="224"/>
      <c r="Y23" s="240"/>
      <c r="Z23" s="239"/>
    </row>
    <row r="24" spans="1:28" ht="15.75" x14ac:dyDescent="0.25">
      <c r="A24" s="61"/>
      <c r="B24" s="61"/>
      <c r="C24" s="33"/>
      <c r="D24" s="196" t="s">
        <v>166</v>
      </c>
      <c r="E24" s="128"/>
      <c r="F24" s="128"/>
      <c r="G24" s="128"/>
      <c r="H24" s="128"/>
      <c r="I24" s="128"/>
      <c r="J24" s="127"/>
      <c r="K24" s="188"/>
      <c r="L24" s="220"/>
      <c r="M24" s="204"/>
      <c r="N24" s="199"/>
      <c r="O24" s="199"/>
      <c r="P24" s="205"/>
      <c r="Q24" s="35"/>
      <c r="R24" s="10"/>
      <c r="S24" s="50"/>
      <c r="W24" s="223"/>
      <c r="X24" s="224"/>
      <c r="Y24" s="240"/>
      <c r="Z24" s="239"/>
    </row>
    <row r="25" spans="1:28" ht="15.75" x14ac:dyDescent="0.25">
      <c r="A25" s="61"/>
      <c r="B25" s="61"/>
      <c r="C25" s="33"/>
      <c r="D25" s="196" t="s">
        <v>69</v>
      </c>
      <c r="E25" s="128"/>
      <c r="F25" s="128"/>
      <c r="G25" s="128"/>
      <c r="H25" s="128"/>
      <c r="I25" s="128"/>
      <c r="J25" s="127"/>
      <c r="K25" s="220"/>
      <c r="L25" s="221"/>
      <c r="M25" s="204"/>
      <c r="N25" s="199"/>
      <c r="O25" s="199"/>
      <c r="P25" s="205"/>
      <c r="Q25" s="34"/>
      <c r="R25" s="10"/>
      <c r="S25" s="50"/>
      <c r="W25" s="223"/>
      <c r="X25" s="224"/>
      <c r="Y25" s="240"/>
      <c r="Z25" s="239"/>
    </row>
    <row r="26" spans="1:28" ht="15.75" x14ac:dyDescent="0.25">
      <c r="A26" s="61"/>
      <c r="B26" s="61"/>
      <c r="C26" s="33"/>
      <c r="D26" s="196" t="s">
        <v>81</v>
      </c>
      <c r="E26" s="125"/>
      <c r="F26" s="125"/>
      <c r="G26" s="125"/>
      <c r="H26" s="125"/>
      <c r="I26" s="125"/>
      <c r="J26" s="126"/>
      <c r="K26" s="220"/>
      <c r="L26" s="220"/>
      <c r="M26" s="204"/>
      <c r="N26" s="199"/>
      <c r="O26" s="199"/>
      <c r="P26" s="205"/>
      <c r="Q26" s="34"/>
      <c r="R26" s="10"/>
      <c r="S26" s="50"/>
      <c r="W26" s="223"/>
      <c r="X26" s="224"/>
      <c r="Y26" s="240"/>
      <c r="Z26" s="239"/>
    </row>
    <row r="27" spans="1:28" ht="15.75" x14ac:dyDescent="0.25">
      <c r="A27" s="61"/>
      <c r="B27" s="61"/>
      <c r="C27" s="33"/>
      <c r="D27" s="196" t="s">
        <v>82</v>
      </c>
      <c r="E27" s="125"/>
      <c r="F27" s="125"/>
      <c r="G27" s="125"/>
      <c r="H27" s="125"/>
      <c r="I27" s="125"/>
      <c r="J27" s="126"/>
      <c r="K27" s="36"/>
      <c r="L27" s="36"/>
      <c r="M27" s="204"/>
      <c r="N27" s="199"/>
      <c r="O27" s="199"/>
      <c r="P27" s="205"/>
      <c r="Q27" s="34"/>
      <c r="R27" s="10"/>
      <c r="S27" s="50"/>
      <c r="W27" s="223"/>
      <c r="X27" s="224"/>
      <c r="Y27" s="240"/>
      <c r="Z27" s="239"/>
    </row>
    <row r="28" spans="1:28" x14ac:dyDescent="0.25">
      <c r="A28" s="61"/>
      <c r="B28" s="61"/>
      <c r="C28" s="37"/>
      <c r="D28" s="38"/>
      <c r="E28" s="38"/>
      <c r="F28" s="38"/>
      <c r="G28" s="38"/>
      <c r="H28" s="38"/>
      <c r="I28" s="39"/>
      <c r="J28" s="40"/>
      <c r="K28" s="40"/>
      <c r="L28" s="29"/>
      <c r="M28" s="200"/>
      <c r="N28" s="200"/>
      <c r="O28" s="200"/>
      <c r="P28" s="200"/>
      <c r="Q28" s="201"/>
      <c r="R28" s="10"/>
      <c r="S28" s="50"/>
      <c r="W28" s="241"/>
      <c r="X28" s="224"/>
      <c r="Y28" s="225"/>
      <c r="Z28" s="224"/>
    </row>
    <row r="29" spans="1:28" x14ac:dyDescent="0.25">
      <c r="A29" s="61"/>
      <c r="B29" s="61"/>
      <c r="C29" s="25"/>
      <c r="D29" s="77"/>
      <c r="E29" s="77"/>
      <c r="F29" s="77"/>
      <c r="G29" s="77"/>
      <c r="H29" s="77"/>
      <c r="I29" s="36"/>
      <c r="J29" s="78"/>
      <c r="K29" s="78"/>
      <c r="L29" s="25"/>
      <c r="M29" s="202"/>
      <c r="N29" s="202"/>
      <c r="O29" s="202"/>
      <c r="P29" s="202"/>
      <c r="Q29" s="202"/>
      <c r="R29" s="10"/>
      <c r="S29" s="50"/>
      <c r="W29" s="241"/>
      <c r="X29" s="224"/>
      <c r="Y29" s="225"/>
      <c r="Z29" s="224"/>
    </row>
    <row r="30" spans="1:28" s="307" customFormat="1" x14ac:dyDescent="0.25">
      <c r="A30" s="61"/>
      <c r="B30" s="61"/>
      <c r="C30" s="46"/>
      <c r="D30" s="80"/>
      <c r="E30" s="80"/>
      <c r="F30" s="80"/>
      <c r="G30" s="80"/>
      <c r="H30" s="80"/>
      <c r="I30" s="31"/>
      <c r="J30" s="32"/>
      <c r="K30" s="32"/>
      <c r="L30" s="17"/>
      <c r="M30" s="17"/>
      <c r="N30" s="17"/>
      <c r="O30" s="17"/>
      <c r="P30" s="17"/>
      <c r="Q30" s="12"/>
      <c r="R30" s="10"/>
      <c r="S30" s="50"/>
      <c r="T30" s="22"/>
      <c r="U30" s="22"/>
      <c r="V30" s="22"/>
      <c r="W30" s="241"/>
      <c r="X30" s="224"/>
      <c r="Y30" s="225"/>
      <c r="Z30" s="224"/>
      <c r="AA30" s="22"/>
      <c r="AB30" s="22"/>
    </row>
    <row r="31" spans="1:28" s="307" customFormat="1" ht="15.75" x14ac:dyDescent="0.25">
      <c r="A31" s="61"/>
      <c r="B31" s="61"/>
      <c r="C31" s="33"/>
      <c r="D31" s="122" t="s">
        <v>96</v>
      </c>
      <c r="E31" s="79"/>
      <c r="F31" s="79"/>
      <c r="G31" s="79"/>
      <c r="H31" s="79"/>
      <c r="I31" s="30"/>
      <c r="J31" s="25"/>
      <c r="K31" s="25"/>
      <c r="L31" s="9"/>
      <c r="M31" s="9"/>
      <c r="N31" s="9"/>
      <c r="O31" s="9"/>
      <c r="P31" s="9"/>
      <c r="Q31" s="13"/>
      <c r="R31" s="10"/>
      <c r="S31" s="50"/>
      <c r="T31" s="22"/>
      <c r="U31" s="22"/>
      <c r="V31" s="22"/>
      <c r="W31" s="241"/>
      <c r="X31" s="224"/>
      <c r="Y31" s="225"/>
      <c r="Z31" s="224"/>
      <c r="AA31" s="22"/>
      <c r="AB31" s="22"/>
    </row>
    <row r="32" spans="1:28" s="307" customFormat="1" ht="15.75" x14ac:dyDescent="0.25">
      <c r="A32" s="61"/>
      <c r="B32" s="61"/>
      <c r="C32" s="33"/>
      <c r="D32" s="196" t="s">
        <v>97</v>
      </c>
      <c r="E32" s="78"/>
      <c r="F32" s="78"/>
      <c r="G32" s="83"/>
      <c r="H32" s="83"/>
      <c r="I32" s="283"/>
      <c r="J32" s="337"/>
      <c r="K32" s="196"/>
      <c r="L32" s="14"/>
      <c r="M32" s="14"/>
      <c r="N32" s="14"/>
      <c r="O32" s="9"/>
      <c r="P32" s="9"/>
      <c r="Q32" s="13"/>
      <c r="R32" s="10"/>
      <c r="S32" s="50"/>
      <c r="T32" s="22"/>
      <c r="U32" s="22"/>
      <c r="V32" s="22"/>
      <c r="W32" s="241"/>
      <c r="X32" s="224"/>
      <c r="Y32" s="225"/>
      <c r="Z32" s="224"/>
      <c r="AA32" s="22"/>
      <c r="AB32" s="22"/>
    </row>
    <row r="33" spans="1:34" s="307" customFormat="1" ht="15.75" x14ac:dyDescent="0.25">
      <c r="A33" s="61"/>
      <c r="B33" s="61"/>
      <c r="C33" s="33"/>
      <c r="D33" s="196" t="s">
        <v>101</v>
      </c>
      <c r="E33" s="78"/>
      <c r="F33" s="78"/>
      <c r="G33" s="83"/>
      <c r="H33" s="83"/>
      <c r="I33" s="283"/>
      <c r="J33" s="337"/>
      <c r="K33" s="196"/>
      <c r="L33" s="14"/>
      <c r="M33" s="14"/>
      <c r="N33" s="9"/>
      <c r="O33" s="9"/>
      <c r="P33" s="9"/>
      <c r="Q33" s="13"/>
      <c r="R33" s="10"/>
      <c r="S33" s="50"/>
      <c r="T33" s="22"/>
      <c r="U33" s="22"/>
      <c r="V33" s="22"/>
      <c r="W33" s="241"/>
      <c r="X33" s="224"/>
      <c r="Y33" s="225"/>
      <c r="Z33" s="224"/>
      <c r="AA33" s="22"/>
      <c r="AB33" s="22"/>
    </row>
    <row r="34" spans="1:34" s="307" customFormat="1" ht="15.75" x14ac:dyDescent="0.25">
      <c r="A34" s="61"/>
      <c r="B34" s="61"/>
      <c r="C34" s="33"/>
      <c r="D34" s="196" t="s">
        <v>98</v>
      </c>
      <c r="E34" s="78"/>
      <c r="F34" s="78"/>
      <c r="G34" s="83"/>
      <c r="H34" s="83"/>
      <c r="I34" s="312"/>
      <c r="J34" s="337"/>
      <c r="K34" s="196"/>
      <c r="L34" s="14"/>
      <c r="M34" s="14"/>
      <c r="N34" s="9"/>
      <c r="O34" s="9"/>
      <c r="P34" s="9"/>
      <c r="Q34" s="13"/>
      <c r="R34" s="10"/>
      <c r="S34" s="50"/>
      <c r="T34" s="22"/>
      <c r="U34" s="22"/>
      <c r="V34" s="22"/>
      <c r="W34" s="241"/>
      <c r="X34" s="224"/>
      <c r="Y34" s="225"/>
      <c r="Z34" s="224"/>
      <c r="AA34" s="22"/>
      <c r="AB34" s="22"/>
    </row>
    <row r="35" spans="1:34" s="307" customFormat="1" ht="15.75" x14ac:dyDescent="0.25">
      <c r="A35" s="61"/>
      <c r="B35" s="61"/>
      <c r="C35" s="33"/>
      <c r="D35" s="196" t="s">
        <v>99</v>
      </c>
      <c r="E35" s="78"/>
      <c r="F35" s="78"/>
      <c r="G35" s="83"/>
      <c r="H35" s="83"/>
      <c r="I35" s="312"/>
      <c r="J35" s="337"/>
      <c r="K35" s="196"/>
      <c r="L35" s="14"/>
      <c r="M35" s="14"/>
      <c r="N35" s="9"/>
      <c r="O35" s="9"/>
      <c r="P35" s="9"/>
      <c r="Q35" s="13"/>
      <c r="R35" s="10"/>
      <c r="S35" s="50"/>
      <c r="T35" s="22"/>
      <c r="U35" s="22"/>
      <c r="V35" s="22"/>
      <c r="W35" s="241"/>
      <c r="X35" s="224"/>
      <c r="Y35" s="225"/>
      <c r="Z35" s="224"/>
      <c r="AA35" s="22"/>
      <c r="AB35" s="22"/>
    </row>
    <row r="36" spans="1:34" s="307" customFormat="1" ht="15.75" x14ac:dyDescent="0.25">
      <c r="A36" s="61"/>
      <c r="B36" s="61"/>
      <c r="C36" s="33"/>
      <c r="D36" s="314" t="s">
        <v>128</v>
      </c>
      <c r="E36" s="78"/>
      <c r="F36" s="78"/>
      <c r="G36" s="83"/>
      <c r="H36" s="83"/>
      <c r="I36" s="312"/>
      <c r="J36" s="196"/>
      <c r="K36" s="196"/>
      <c r="L36" s="14"/>
      <c r="M36" s="14"/>
      <c r="N36" s="9"/>
      <c r="O36" s="9"/>
      <c r="P36" s="9"/>
      <c r="Q36" s="13"/>
      <c r="R36" s="10"/>
      <c r="S36" s="50"/>
      <c r="T36" s="22"/>
      <c r="U36" s="22"/>
      <c r="V36" s="22"/>
      <c r="W36" s="241"/>
      <c r="X36" s="224"/>
      <c r="Y36" s="225"/>
      <c r="Z36" s="224"/>
      <c r="AA36" s="22"/>
      <c r="AB36" s="22"/>
    </row>
    <row r="37" spans="1:34" s="307" customFormat="1" x14ac:dyDescent="0.25">
      <c r="A37" s="61"/>
      <c r="B37" s="61"/>
      <c r="C37" s="37"/>
      <c r="D37" s="29"/>
      <c r="E37" s="29"/>
      <c r="F37" s="29"/>
      <c r="G37" s="29"/>
      <c r="H37" s="29"/>
      <c r="I37" s="29"/>
      <c r="J37" s="29"/>
      <c r="K37" s="29"/>
      <c r="L37" s="15"/>
      <c r="M37" s="15"/>
      <c r="N37" s="15"/>
      <c r="O37" s="15"/>
      <c r="P37" s="15"/>
      <c r="Q37" s="16"/>
      <c r="R37" s="10"/>
      <c r="S37" s="50"/>
      <c r="T37" s="22"/>
      <c r="U37" s="22"/>
      <c r="V37" s="22"/>
      <c r="W37" s="241"/>
      <c r="X37" s="224"/>
      <c r="Y37" s="225"/>
      <c r="Z37" s="224"/>
      <c r="AA37" s="22"/>
      <c r="AB37" s="22"/>
    </row>
    <row r="38" spans="1:34" s="307" customFormat="1" x14ac:dyDescent="0.25">
      <c r="A38" s="61"/>
      <c r="B38" s="61"/>
      <c r="C38" s="25"/>
      <c r="D38" s="77"/>
      <c r="E38" s="77"/>
      <c r="F38" s="77"/>
      <c r="G38" s="77"/>
      <c r="H38" s="77"/>
      <c r="I38" s="36"/>
      <c r="J38" s="78"/>
      <c r="K38" s="78"/>
      <c r="L38" s="25"/>
      <c r="M38" s="202"/>
      <c r="N38" s="202"/>
      <c r="O38" s="202"/>
      <c r="P38" s="202"/>
      <c r="Q38" s="202"/>
      <c r="R38" s="10"/>
      <c r="S38" s="50"/>
      <c r="T38" s="22"/>
      <c r="U38" s="22"/>
      <c r="V38" s="22"/>
      <c r="W38" s="241"/>
      <c r="X38" s="224"/>
      <c r="Y38" s="225"/>
      <c r="Z38" s="224"/>
      <c r="AA38" s="22"/>
      <c r="AB38" s="22"/>
    </row>
    <row r="39" spans="1:34" ht="15.75" x14ac:dyDescent="0.25">
      <c r="A39" s="61"/>
      <c r="B39" s="62"/>
      <c r="C39" s="108" t="s">
        <v>49</v>
      </c>
      <c r="D39" s="129"/>
      <c r="E39" s="130"/>
      <c r="F39" s="130"/>
      <c r="G39" s="130"/>
      <c r="H39" s="130"/>
      <c r="I39" s="130"/>
      <c r="J39" s="130"/>
      <c r="K39" s="131"/>
      <c r="L39" s="191" t="s">
        <v>43</v>
      </c>
      <c r="M39" s="129"/>
      <c r="N39" s="129"/>
      <c r="O39" s="129"/>
      <c r="P39" s="129"/>
      <c r="Q39" s="132"/>
      <c r="R39" s="10"/>
      <c r="S39" s="50"/>
      <c r="W39" s="243"/>
      <c r="X39" s="244"/>
      <c r="Y39" s="244"/>
      <c r="Z39" s="244"/>
    </row>
    <row r="40" spans="1:34" s="1" customFormat="1" ht="121.5" customHeight="1" x14ac:dyDescent="0.25">
      <c r="A40" s="117"/>
      <c r="B40" s="63"/>
      <c r="C40" s="42"/>
      <c r="D40" s="351" t="s">
        <v>2</v>
      </c>
      <c r="E40" s="352"/>
      <c r="F40" s="353"/>
      <c r="G40" s="133" t="s">
        <v>167</v>
      </c>
      <c r="H40" s="134" t="s">
        <v>17</v>
      </c>
      <c r="I40" s="134" t="s">
        <v>117</v>
      </c>
      <c r="J40" s="134" t="s">
        <v>168</v>
      </c>
      <c r="K40" s="134" t="s">
        <v>15</v>
      </c>
      <c r="L40" s="134" t="s">
        <v>5</v>
      </c>
      <c r="M40" s="134" t="s">
        <v>28</v>
      </c>
      <c r="N40" s="135" t="s">
        <v>70</v>
      </c>
      <c r="O40" s="135" t="s">
        <v>68</v>
      </c>
      <c r="P40" s="135" t="s">
        <v>71</v>
      </c>
      <c r="Q40" s="135" t="s">
        <v>30</v>
      </c>
      <c r="R40" s="19"/>
      <c r="S40" s="74"/>
      <c r="T40" s="23"/>
      <c r="U40" s="23"/>
      <c r="V40" s="23"/>
      <c r="W40" s="245"/>
      <c r="X40" s="245"/>
      <c r="Y40" s="246"/>
      <c r="Z40" s="245"/>
      <c r="AA40" s="23"/>
      <c r="AB40" s="23"/>
    </row>
    <row r="41" spans="1:34" s="1" customFormat="1" ht="15.75" x14ac:dyDescent="0.25">
      <c r="A41" s="101" t="s">
        <v>29</v>
      </c>
      <c r="B41" s="63"/>
      <c r="C41" s="53"/>
      <c r="D41" s="136"/>
      <c r="E41" s="137"/>
      <c r="F41" s="138"/>
      <c r="G41" s="139"/>
      <c r="H41" s="140"/>
      <c r="I41" s="140"/>
      <c r="J41" s="140"/>
      <c r="K41" s="140"/>
      <c r="L41" s="140"/>
      <c r="M41" s="140"/>
      <c r="N41" s="140"/>
      <c r="O41" s="140"/>
      <c r="P41" s="141"/>
      <c r="Q41" s="140"/>
      <c r="R41" s="19"/>
      <c r="S41" s="74"/>
      <c r="T41" s="23"/>
      <c r="U41" s="23"/>
      <c r="V41" s="23"/>
      <c r="W41" s="247"/>
      <c r="X41" s="247"/>
      <c r="Y41" s="248"/>
      <c r="Z41" s="247"/>
      <c r="AA41" s="23"/>
      <c r="AB41" s="23"/>
    </row>
    <row r="42" spans="1:34" ht="15.75" x14ac:dyDescent="0.25">
      <c r="A42" s="61" t="str">
        <f t="shared" ref="A42:A66" si="0">IF(OR(D42&lt;&gt;"",H42&lt;&gt;"",I42&lt;&gt;"",J42&lt;&gt;"",K42&lt;&gt;""),"Show","Hide")</f>
        <v>Hide</v>
      </c>
      <c r="B42" s="61"/>
      <c r="C42" s="71">
        <v>1</v>
      </c>
      <c r="D42" s="348"/>
      <c r="E42" s="349"/>
      <c r="F42" s="350"/>
      <c r="G42" s="142"/>
      <c r="H42" s="142"/>
      <c r="I42" s="143"/>
      <c r="J42" s="189"/>
      <c r="K42" s="148"/>
      <c r="L42" s="144" t="str">
        <f>IF(I42&lt;&gt;"",IF(I42&lt;25.76,"Full",IF(I42&gt;27.74,"None","Partial")),"")</f>
        <v/>
      </c>
      <c r="M42" s="145" t="str">
        <f>IF(OR(I42=0,G42="",H42=""),"",IF(I42&gt;27.73,0,MIN(2,(27.74-I42))))</f>
        <v/>
      </c>
      <c r="N42" s="298" t="str">
        <f>IFERROR(IF(OR(O42="",P42=""),"",+(O42)/((1754.5)*M42)), " ")</f>
        <v/>
      </c>
      <c r="O42" s="147" t="str">
        <f>IF(OR(I42="",G42="",H42=""),"",J42*M42*K42)</f>
        <v/>
      </c>
      <c r="P42" s="147" t="str">
        <f>IFERROR(IF(OR(J42="",M42=""),"",O42*0.175)," ")</f>
        <v/>
      </c>
      <c r="Q42" s="147">
        <f t="shared" ref="Q42:Q66" si="1">SUM(O42:P42)</f>
        <v>0</v>
      </c>
      <c r="R42" s="20"/>
      <c r="S42" s="73"/>
      <c r="T42" s="56"/>
      <c r="U42" s="56"/>
      <c r="V42" s="56"/>
      <c r="W42" s="207" t="str">
        <f t="shared" ref="W42:W66" si="2">IF(ISNA(VLOOKUP(H42,$D$109:$E$112,2,FALSE)),"",VLOOKUP(H42,$D$109:$E$112,2,FALSE))</f>
        <v/>
      </c>
      <c r="X42" s="207" t="str">
        <f>IF(ISNA(VLOOKUP($L42,$H$109:$I$111,2,FALSE)),"",VLOOKUP($L42,$H$109:$I$111,2,FALSE))</f>
        <v/>
      </c>
      <c r="Y42" s="208">
        <f>IF(M42&lt;&gt;"",VALUE(M42),0)</f>
        <v>0</v>
      </c>
      <c r="Z42" s="208">
        <f t="shared" ref="Z42:Z66" si="3">IF(N42&lt;&gt;"",VALUE(N42),0)</f>
        <v>0</v>
      </c>
      <c r="AA42" s="52"/>
      <c r="AB42" s="54"/>
      <c r="AC42" s="54"/>
      <c r="AD42" s="55"/>
      <c r="AF42" s="55"/>
      <c r="AH42" s="52"/>
    </row>
    <row r="43" spans="1:34" ht="15.75" x14ac:dyDescent="0.25">
      <c r="A43" s="61" t="str">
        <f t="shared" si="0"/>
        <v>Hide</v>
      </c>
      <c r="B43" s="61"/>
      <c r="C43" s="71">
        <v>2</v>
      </c>
      <c r="D43" s="348"/>
      <c r="E43" s="349"/>
      <c r="F43" s="350"/>
      <c r="G43" s="142"/>
      <c r="H43" s="142"/>
      <c r="I43" s="143"/>
      <c r="J43" s="189"/>
      <c r="K43" s="148"/>
      <c r="L43" s="144" t="str">
        <f>IF(I43&lt;&gt;"",IF(I43&lt;25.76,"Full",IF(I43&gt;27.74,"None","Partial")),"")</f>
        <v/>
      </c>
      <c r="M43" s="145" t="str">
        <f t="shared" ref="M43:M66" si="4">IF(OR(I43=0,G43="",H43=""),"",IF(I43&gt;27.73,0,MIN(2,(27.74-I43))))</f>
        <v/>
      </c>
      <c r="N43" s="298" t="str">
        <f t="shared" ref="N43:N66" si="5">IFERROR(IF(OR(O43="",P43=""),"",+(O43)/((1754.5)*M43)), " ")</f>
        <v/>
      </c>
      <c r="O43" s="147" t="str">
        <f t="shared" ref="O43:O66" si="6">IF(OR(I43="",G43="",H43=""),"",J43*M43*K43)</f>
        <v/>
      </c>
      <c r="P43" s="147" t="str">
        <f t="shared" ref="P43:P66" si="7">IFERROR(IF(OR(J43="",M43=""),"",O43*0.175)," ")</f>
        <v/>
      </c>
      <c r="Q43" s="147">
        <f t="shared" si="1"/>
        <v>0</v>
      </c>
      <c r="R43" s="20"/>
      <c r="S43" s="73"/>
      <c r="T43" s="56"/>
      <c r="U43" s="56"/>
      <c r="V43" s="56"/>
      <c r="W43" s="207" t="str">
        <f t="shared" si="2"/>
        <v/>
      </c>
      <c r="X43" s="207" t="str">
        <f t="shared" ref="X43:X66" si="8">IF(ISNA(VLOOKUP($L43,$H$109:$V$111,2,FALSE)),"",VLOOKUP($L43,$H$109:$V$111,2,FALSE))</f>
        <v/>
      </c>
      <c r="Y43" s="208">
        <f t="shared" ref="Y43:Y66" si="9">IF(M43&lt;&gt;"",VALUE(M43),0)</f>
        <v>0</v>
      </c>
      <c r="Z43" s="208">
        <f t="shared" si="3"/>
        <v>0</v>
      </c>
      <c r="AA43" s="52"/>
      <c r="AB43" s="54"/>
      <c r="AC43" s="54"/>
    </row>
    <row r="44" spans="1:34" ht="15.75" x14ac:dyDescent="0.25">
      <c r="A44" s="61" t="str">
        <f t="shared" si="0"/>
        <v>Hide</v>
      </c>
      <c r="B44" s="61"/>
      <c r="C44" s="71">
        <v>3</v>
      </c>
      <c r="D44" s="348"/>
      <c r="E44" s="349"/>
      <c r="F44" s="350"/>
      <c r="G44" s="142"/>
      <c r="H44" s="142"/>
      <c r="I44" s="143"/>
      <c r="J44" s="189"/>
      <c r="K44" s="148"/>
      <c r="L44" s="144" t="str">
        <f t="shared" ref="L43:L66" si="10">IF(I44&lt;&gt;"",IF(I44&lt;25.76,"Full",IF(I44&gt;27.74,"None","Partial")),"")</f>
        <v/>
      </c>
      <c r="M44" s="145" t="str">
        <f t="shared" si="4"/>
        <v/>
      </c>
      <c r="N44" s="298" t="str">
        <f t="shared" si="5"/>
        <v/>
      </c>
      <c r="O44" s="147" t="str">
        <f t="shared" si="6"/>
        <v/>
      </c>
      <c r="P44" s="147" t="str">
        <f t="shared" si="7"/>
        <v/>
      </c>
      <c r="Q44" s="147">
        <f t="shared" si="1"/>
        <v>0</v>
      </c>
      <c r="R44" s="20"/>
      <c r="S44" s="73"/>
      <c r="T44" s="56"/>
      <c r="U44" s="56"/>
      <c r="V44" s="56"/>
      <c r="W44" s="207" t="str">
        <f t="shared" si="2"/>
        <v/>
      </c>
      <c r="X44" s="207" t="str">
        <f t="shared" si="8"/>
        <v/>
      </c>
      <c r="Y44" s="208">
        <f t="shared" si="9"/>
        <v>0</v>
      </c>
      <c r="Z44" s="208">
        <f t="shared" si="3"/>
        <v>0</v>
      </c>
      <c r="AA44" s="52"/>
      <c r="AB44" s="54"/>
      <c r="AC44" s="54"/>
    </row>
    <row r="45" spans="1:34" ht="15.75" x14ac:dyDescent="0.25">
      <c r="A45" s="61" t="str">
        <f t="shared" si="0"/>
        <v>Hide</v>
      </c>
      <c r="B45" s="70"/>
      <c r="C45" s="71">
        <v>4</v>
      </c>
      <c r="D45" s="348"/>
      <c r="E45" s="349"/>
      <c r="F45" s="350"/>
      <c r="G45" s="142"/>
      <c r="H45" s="142"/>
      <c r="I45" s="143"/>
      <c r="J45" s="189"/>
      <c r="K45" s="148"/>
      <c r="L45" s="144" t="str">
        <f t="shared" si="10"/>
        <v/>
      </c>
      <c r="M45" s="145" t="str">
        <f t="shared" si="4"/>
        <v/>
      </c>
      <c r="N45" s="298" t="str">
        <f t="shared" si="5"/>
        <v/>
      </c>
      <c r="O45" s="147" t="str">
        <f t="shared" si="6"/>
        <v/>
      </c>
      <c r="P45" s="147" t="str">
        <f t="shared" si="7"/>
        <v/>
      </c>
      <c r="Q45" s="147">
        <f t="shared" si="1"/>
        <v>0</v>
      </c>
      <c r="R45" s="20"/>
      <c r="S45" s="73"/>
      <c r="T45" s="56"/>
      <c r="U45" s="56"/>
      <c r="V45" s="56"/>
      <c r="W45" s="207" t="str">
        <f t="shared" si="2"/>
        <v/>
      </c>
      <c r="X45" s="207" t="str">
        <f t="shared" si="8"/>
        <v/>
      </c>
      <c r="Y45" s="208">
        <f t="shared" si="9"/>
        <v>0</v>
      </c>
      <c r="Z45" s="208">
        <f t="shared" si="3"/>
        <v>0</v>
      </c>
      <c r="AA45" s="52"/>
      <c r="AB45" s="54"/>
      <c r="AC45" s="54"/>
    </row>
    <row r="46" spans="1:34" ht="15.75" x14ac:dyDescent="0.25">
      <c r="A46" s="61" t="str">
        <f t="shared" si="0"/>
        <v>Hide</v>
      </c>
      <c r="B46" s="70"/>
      <c r="C46" s="71">
        <v>5</v>
      </c>
      <c r="D46" s="348"/>
      <c r="E46" s="349"/>
      <c r="F46" s="350"/>
      <c r="G46" s="142"/>
      <c r="H46" s="142"/>
      <c r="I46" s="143"/>
      <c r="J46" s="189"/>
      <c r="K46" s="148"/>
      <c r="L46" s="144" t="str">
        <f t="shared" si="10"/>
        <v/>
      </c>
      <c r="M46" s="145" t="str">
        <f t="shared" si="4"/>
        <v/>
      </c>
      <c r="N46" s="298" t="str">
        <f t="shared" si="5"/>
        <v/>
      </c>
      <c r="O46" s="147" t="str">
        <f t="shared" si="6"/>
        <v/>
      </c>
      <c r="P46" s="147" t="str">
        <f t="shared" si="7"/>
        <v/>
      </c>
      <c r="Q46" s="147">
        <f t="shared" si="1"/>
        <v>0</v>
      </c>
      <c r="R46" s="20"/>
      <c r="S46" s="73"/>
      <c r="T46" s="56"/>
      <c r="U46" s="56"/>
      <c r="V46" s="56"/>
      <c r="W46" s="207" t="str">
        <f t="shared" si="2"/>
        <v/>
      </c>
      <c r="X46" s="207" t="str">
        <f t="shared" si="8"/>
        <v/>
      </c>
      <c r="Y46" s="208">
        <f t="shared" si="9"/>
        <v>0</v>
      </c>
      <c r="Z46" s="208">
        <f t="shared" si="3"/>
        <v>0</v>
      </c>
      <c r="AA46" s="52"/>
      <c r="AB46" s="54"/>
      <c r="AC46" s="54"/>
      <c r="AF46" s="55"/>
    </row>
    <row r="47" spans="1:34" ht="15.75" x14ac:dyDescent="0.25">
      <c r="A47" s="61" t="str">
        <f t="shared" si="0"/>
        <v>Hide</v>
      </c>
      <c r="B47" s="70"/>
      <c r="C47" s="71">
        <v>6</v>
      </c>
      <c r="D47" s="348"/>
      <c r="E47" s="349"/>
      <c r="F47" s="350"/>
      <c r="G47" s="142"/>
      <c r="H47" s="142"/>
      <c r="I47" s="143"/>
      <c r="J47" s="189"/>
      <c r="K47" s="148"/>
      <c r="L47" s="144" t="str">
        <f t="shared" si="10"/>
        <v/>
      </c>
      <c r="M47" s="145" t="str">
        <f t="shared" si="4"/>
        <v/>
      </c>
      <c r="N47" s="298" t="str">
        <f t="shared" si="5"/>
        <v/>
      </c>
      <c r="O47" s="147" t="str">
        <f t="shared" si="6"/>
        <v/>
      </c>
      <c r="P47" s="147" t="str">
        <f t="shared" si="7"/>
        <v/>
      </c>
      <c r="Q47" s="147">
        <f t="shared" si="1"/>
        <v>0</v>
      </c>
      <c r="R47" s="20"/>
      <c r="S47" s="73"/>
      <c r="T47" s="56"/>
      <c r="U47" s="56"/>
      <c r="V47" s="56"/>
      <c r="W47" s="207" t="str">
        <f t="shared" si="2"/>
        <v/>
      </c>
      <c r="X47" s="207" t="str">
        <f t="shared" si="8"/>
        <v/>
      </c>
      <c r="Y47" s="208">
        <f t="shared" si="9"/>
        <v>0</v>
      </c>
      <c r="Z47" s="208">
        <f t="shared" si="3"/>
        <v>0</v>
      </c>
      <c r="AA47" s="52"/>
      <c r="AB47" s="54"/>
      <c r="AC47" s="54"/>
      <c r="AF47" s="55"/>
    </row>
    <row r="48" spans="1:34" ht="15.75" x14ac:dyDescent="0.25">
      <c r="A48" s="61" t="str">
        <f t="shared" si="0"/>
        <v>Hide</v>
      </c>
      <c r="B48" s="70"/>
      <c r="C48" s="71">
        <v>7</v>
      </c>
      <c r="D48" s="348"/>
      <c r="E48" s="349"/>
      <c r="F48" s="350"/>
      <c r="G48" s="142"/>
      <c r="H48" s="142"/>
      <c r="I48" s="143"/>
      <c r="J48" s="189"/>
      <c r="K48" s="148"/>
      <c r="L48" s="144" t="str">
        <f t="shared" si="10"/>
        <v/>
      </c>
      <c r="M48" s="145" t="str">
        <f t="shared" si="4"/>
        <v/>
      </c>
      <c r="N48" s="298" t="str">
        <f t="shared" si="5"/>
        <v/>
      </c>
      <c r="O48" s="147" t="str">
        <f t="shared" si="6"/>
        <v/>
      </c>
      <c r="P48" s="147" t="str">
        <f t="shared" si="7"/>
        <v/>
      </c>
      <c r="Q48" s="147">
        <f t="shared" si="1"/>
        <v>0</v>
      </c>
      <c r="R48" s="20"/>
      <c r="S48" s="50"/>
      <c r="T48" s="24"/>
      <c r="U48" s="24"/>
      <c r="V48" s="24"/>
      <c r="W48" s="207" t="str">
        <f t="shared" si="2"/>
        <v/>
      </c>
      <c r="X48" s="207" t="str">
        <f t="shared" si="8"/>
        <v/>
      </c>
      <c r="Y48" s="208">
        <f t="shared" si="9"/>
        <v>0</v>
      </c>
      <c r="Z48" s="208">
        <f t="shared" si="3"/>
        <v>0</v>
      </c>
      <c r="AA48" s="52"/>
      <c r="AB48" s="54"/>
      <c r="AC48" s="52"/>
    </row>
    <row r="49" spans="1:29" ht="15.75" x14ac:dyDescent="0.25">
      <c r="A49" s="61" t="str">
        <f t="shared" si="0"/>
        <v>Hide</v>
      </c>
      <c r="B49" s="70"/>
      <c r="C49" s="71">
        <v>8</v>
      </c>
      <c r="D49" s="348"/>
      <c r="E49" s="349"/>
      <c r="F49" s="350"/>
      <c r="G49" s="142"/>
      <c r="H49" s="142"/>
      <c r="I49" s="143"/>
      <c r="J49" s="189"/>
      <c r="K49" s="148"/>
      <c r="L49" s="144" t="str">
        <f t="shared" si="10"/>
        <v/>
      </c>
      <c r="M49" s="145" t="str">
        <f t="shared" si="4"/>
        <v/>
      </c>
      <c r="N49" s="298" t="str">
        <f t="shared" si="5"/>
        <v/>
      </c>
      <c r="O49" s="147" t="str">
        <f t="shared" si="6"/>
        <v/>
      </c>
      <c r="P49" s="147" t="str">
        <f t="shared" si="7"/>
        <v/>
      </c>
      <c r="Q49" s="147">
        <f t="shared" si="1"/>
        <v>0</v>
      </c>
      <c r="R49" s="20"/>
      <c r="S49" s="75"/>
      <c r="T49" s="24"/>
      <c r="U49" s="24"/>
      <c r="V49" s="24"/>
      <c r="W49" s="207" t="str">
        <f t="shared" si="2"/>
        <v/>
      </c>
      <c r="X49" s="207" t="str">
        <f t="shared" si="8"/>
        <v/>
      </c>
      <c r="Y49" s="208">
        <f t="shared" si="9"/>
        <v>0</v>
      </c>
      <c r="Z49" s="208">
        <f t="shared" si="3"/>
        <v>0</v>
      </c>
      <c r="AA49" s="52"/>
      <c r="AB49" s="54"/>
      <c r="AC49" s="52"/>
    </row>
    <row r="50" spans="1:29" ht="15.75" x14ac:dyDescent="0.25">
      <c r="A50" s="61" t="str">
        <f t="shared" si="0"/>
        <v>Hide</v>
      </c>
      <c r="B50" s="70"/>
      <c r="C50" s="71">
        <v>9</v>
      </c>
      <c r="D50" s="348"/>
      <c r="E50" s="349"/>
      <c r="F50" s="350"/>
      <c r="G50" s="142"/>
      <c r="H50" s="142"/>
      <c r="I50" s="143"/>
      <c r="J50" s="189"/>
      <c r="K50" s="148"/>
      <c r="L50" s="144" t="str">
        <f t="shared" si="10"/>
        <v/>
      </c>
      <c r="M50" s="145" t="str">
        <f t="shared" si="4"/>
        <v/>
      </c>
      <c r="N50" s="298" t="str">
        <f t="shared" si="5"/>
        <v/>
      </c>
      <c r="O50" s="147" t="str">
        <f t="shared" si="6"/>
        <v/>
      </c>
      <c r="P50" s="147" t="str">
        <f t="shared" si="7"/>
        <v/>
      </c>
      <c r="Q50" s="147">
        <f t="shared" si="1"/>
        <v>0</v>
      </c>
      <c r="R50" s="20"/>
      <c r="S50" s="75"/>
      <c r="T50" s="24"/>
      <c r="U50" s="24"/>
      <c r="V50" s="24"/>
      <c r="W50" s="207" t="str">
        <f t="shared" si="2"/>
        <v/>
      </c>
      <c r="X50" s="207" t="str">
        <f t="shared" si="8"/>
        <v/>
      </c>
      <c r="Y50" s="208">
        <f t="shared" si="9"/>
        <v>0</v>
      </c>
      <c r="Z50" s="208">
        <f t="shared" si="3"/>
        <v>0</v>
      </c>
      <c r="AA50" s="52"/>
      <c r="AB50" s="54"/>
      <c r="AC50" s="52"/>
    </row>
    <row r="51" spans="1:29" ht="15.75" x14ac:dyDescent="0.25">
      <c r="A51" s="61" t="str">
        <f t="shared" si="0"/>
        <v>Hide</v>
      </c>
      <c r="B51" s="70"/>
      <c r="C51" s="71">
        <v>10</v>
      </c>
      <c r="D51" s="348"/>
      <c r="E51" s="349"/>
      <c r="F51" s="350"/>
      <c r="G51" s="142"/>
      <c r="H51" s="142"/>
      <c r="I51" s="143"/>
      <c r="J51" s="189"/>
      <c r="K51" s="148"/>
      <c r="L51" s="144" t="str">
        <f t="shared" si="10"/>
        <v/>
      </c>
      <c r="M51" s="145" t="str">
        <f t="shared" si="4"/>
        <v/>
      </c>
      <c r="N51" s="298" t="str">
        <f t="shared" si="5"/>
        <v/>
      </c>
      <c r="O51" s="147" t="str">
        <f t="shared" si="6"/>
        <v/>
      </c>
      <c r="P51" s="147" t="str">
        <f t="shared" si="7"/>
        <v/>
      </c>
      <c r="Q51" s="147">
        <f t="shared" si="1"/>
        <v>0</v>
      </c>
      <c r="R51" s="20"/>
      <c r="S51" s="50"/>
      <c r="T51" s="24"/>
      <c r="U51" s="24"/>
      <c r="V51" s="24"/>
      <c r="W51" s="207" t="str">
        <f t="shared" si="2"/>
        <v/>
      </c>
      <c r="X51" s="207" t="str">
        <f t="shared" si="8"/>
        <v/>
      </c>
      <c r="Y51" s="208">
        <f t="shared" si="9"/>
        <v>0</v>
      </c>
      <c r="Z51" s="208">
        <f t="shared" si="3"/>
        <v>0</v>
      </c>
      <c r="AA51" s="52"/>
      <c r="AB51" s="54"/>
      <c r="AC51" s="52"/>
    </row>
    <row r="52" spans="1:29" ht="15.75" x14ac:dyDescent="0.25">
      <c r="A52" s="61" t="str">
        <f t="shared" si="0"/>
        <v>Hide</v>
      </c>
      <c r="B52" s="70"/>
      <c r="C52" s="71">
        <v>11</v>
      </c>
      <c r="D52" s="348"/>
      <c r="E52" s="349"/>
      <c r="F52" s="350"/>
      <c r="G52" s="142"/>
      <c r="H52" s="142"/>
      <c r="I52" s="143"/>
      <c r="J52" s="192"/>
      <c r="K52" s="148"/>
      <c r="L52" s="144" t="str">
        <f t="shared" si="10"/>
        <v/>
      </c>
      <c r="M52" s="145" t="str">
        <f t="shared" si="4"/>
        <v/>
      </c>
      <c r="N52" s="298" t="str">
        <f t="shared" si="5"/>
        <v/>
      </c>
      <c r="O52" s="147" t="str">
        <f t="shared" si="6"/>
        <v/>
      </c>
      <c r="P52" s="147" t="str">
        <f t="shared" si="7"/>
        <v/>
      </c>
      <c r="Q52" s="147">
        <f t="shared" si="1"/>
        <v>0</v>
      </c>
      <c r="R52" s="20"/>
      <c r="S52" s="50"/>
      <c r="T52" s="24"/>
      <c r="U52" s="24"/>
      <c r="V52" s="24"/>
      <c r="W52" s="207" t="str">
        <f t="shared" si="2"/>
        <v/>
      </c>
      <c r="X52" s="207" t="str">
        <f t="shared" si="8"/>
        <v/>
      </c>
      <c r="Y52" s="208">
        <f t="shared" si="9"/>
        <v>0</v>
      </c>
      <c r="Z52" s="208">
        <f t="shared" si="3"/>
        <v>0</v>
      </c>
      <c r="AA52" s="52"/>
      <c r="AB52" s="54"/>
      <c r="AC52" s="52"/>
    </row>
    <row r="53" spans="1:29" ht="15.75" x14ac:dyDescent="0.25">
      <c r="A53" s="61" t="str">
        <f t="shared" si="0"/>
        <v>Hide</v>
      </c>
      <c r="B53" s="70"/>
      <c r="C53" s="71">
        <v>12</v>
      </c>
      <c r="D53" s="348"/>
      <c r="E53" s="349"/>
      <c r="F53" s="350"/>
      <c r="G53" s="142"/>
      <c r="H53" s="142"/>
      <c r="I53" s="143"/>
      <c r="J53" s="192"/>
      <c r="K53" s="148"/>
      <c r="L53" s="144" t="str">
        <f t="shared" si="10"/>
        <v/>
      </c>
      <c r="M53" s="145" t="str">
        <f t="shared" si="4"/>
        <v/>
      </c>
      <c r="N53" s="298" t="str">
        <f t="shared" si="5"/>
        <v/>
      </c>
      <c r="O53" s="147" t="str">
        <f t="shared" si="6"/>
        <v/>
      </c>
      <c r="P53" s="147" t="str">
        <f t="shared" si="7"/>
        <v/>
      </c>
      <c r="Q53" s="147">
        <f t="shared" si="1"/>
        <v>0</v>
      </c>
      <c r="R53" s="20"/>
      <c r="S53" s="50"/>
      <c r="T53" s="24"/>
      <c r="U53" s="24"/>
      <c r="V53" s="24"/>
      <c r="W53" s="207" t="str">
        <f t="shared" si="2"/>
        <v/>
      </c>
      <c r="X53" s="207" t="str">
        <f t="shared" si="8"/>
        <v/>
      </c>
      <c r="Y53" s="208">
        <f t="shared" si="9"/>
        <v>0</v>
      </c>
      <c r="Z53" s="208">
        <f t="shared" si="3"/>
        <v>0</v>
      </c>
      <c r="AA53" s="52"/>
      <c r="AB53" s="54"/>
      <c r="AC53" s="52"/>
    </row>
    <row r="54" spans="1:29" ht="15.75" x14ac:dyDescent="0.25">
      <c r="A54" s="61" t="str">
        <f t="shared" si="0"/>
        <v>Hide</v>
      </c>
      <c r="B54" s="70"/>
      <c r="C54" s="71">
        <v>13</v>
      </c>
      <c r="D54" s="348"/>
      <c r="E54" s="349"/>
      <c r="F54" s="350"/>
      <c r="G54" s="142"/>
      <c r="H54" s="142"/>
      <c r="I54" s="143"/>
      <c r="J54" s="192"/>
      <c r="K54" s="148"/>
      <c r="L54" s="144" t="str">
        <f t="shared" si="10"/>
        <v/>
      </c>
      <c r="M54" s="145" t="str">
        <f t="shared" si="4"/>
        <v/>
      </c>
      <c r="N54" s="298" t="str">
        <f t="shared" si="5"/>
        <v/>
      </c>
      <c r="O54" s="147" t="str">
        <f t="shared" si="6"/>
        <v/>
      </c>
      <c r="P54" s="147" t="str">
        <f t="shared" si="7"/>
        <v/>
      </c>
      <c r="Q54" s="147">
        <f t="shared" si="1"/>
        <v>0</v>
      </c>
      <c r="R54" s="20"/>
      <c r="S54" s="50"/>
      <c r="T54" s="24"/>
      <c r="U54" s="24"/>
      <c r="V54" s="24"/>
      <c r="W54" s="207" t="str">
        <f t="shared" si="2"/>
        <v/>
      </c>
      <c r="X54" s="207" t="str">
        <f t="shared" si="8"/>
        <v/>
      </c>
      <c r="Y54" s="208">
        <f t="shared" si="9"/>
        <v>0</v>
      </c>
      <c r="Z54" s="208">
        <f t="shared" si="3"/>
        <v>0</v>
      </c>
      <c r="AA54" s="52"/>
      <c r="AB54" s="54"/>
      <c r="AC54" s="52"/>
    </row>
    <row r="55" spans="1:29" ht="15.75" x14ac:dyDescent="0.25">
      <c r="A55" s="61" t="str">
        <f t="shared" si="0"/>
        <v>Hide</v>
      </c>
      <c r="B55" s="70"/>
      <c r="C55" s="71">
        <v>14</v>
      </c>
      <c r="D55" s="348"/>
      <c r="E55" s="349"/>
      <c r="F55" s="350"/>
      <c r="G55" s="142"/>
      <c r="H55" s="142"/>
      <c r="I55" s="143"/>
      <c r="J55" s="192"/>
      <c r="K55" s="148"/>
      <c r="L55" s="144" t="str">
        <f t="shared" si="10"/>
        <v/>
      </c>
      <c r="M55" s="145" t="str">
        <f t="shared" si="4"/>
        <v/>
      </c>
      <c r="N55" s="298" t="str">
        <f t="shared" si="5"/>
        <v/>
      </c>
      <c r="O55" s="147" t="str">
        <f t="shared" si="6"/>
        <v/>
      </c>
      <c r="P55" s="147" t="str">
        <f t="shared" si="7"/>
        <v/>
      </c>
      <c r="Q55" s="147">
        <f t="shared" si="1"/>
        <v>0</v>
      </c>
      <c r="R55" s="20"/>
      <c r="S55" s="50"/>
      <c r="T55" s="24"/>
      <c r="U55" s="24"/>
      <c r="V55" s="24"/>
      <c r="W55" s="207" t="str">
        <f t="shared" si="2"/>
        <v/>
      </c>
      <c r="X55" s="207" t="str">
        <f t="shared" si="8"/>
        <v/>
      </c>
      <c r="Y55" s="208">
        <f t="shared" si="9"/>
        <v>0</v>
      </c>
      <c r="Z55" s="208">
        <f t="shared" si="3"/>
        <v>0</v>
      </c>
      <c r="AA55" s="52"/>
      <c r="AB55" s="54"/>
      <c r="AC55" s="52"/>
    </row>
    <row r="56" spans="1:29" ht="15.75" x14ac:dyDescent="0.25">
      <c r="A56" s="61" t="str">
        <f t="shared" si="0"/>
        <v>Hide</v>
      </c>
      <c r="B56" s="70"/>
      <c r="C56" s="71">
        <v>15</v>
      </c>
      <c r="D56" s="348"/>
      <c r="E56" s="349"/>
      <c r="F56" s="350"/>
      <c r="G56" s="142"/>
      <c r="H56" s="142"/>
      <c r="I56" s="143"/>
      <c r="J56" s="192"/>
      <c r="K56" s="148"/>
      <c r="L56" s="144" t="str">
        <f t="shared" si="10"/>
        <v/>
      </c>
      <c r="M56" s="145" t="str">
        <f t="shared" si="4"/>
        <v/>
      </c>
      <c r="N56" s="298" t="str">
        <f t="shared" si="5"/>
        <v/>
      </c>
      <c r="O56" s="147" t="str">
        <f t="shared" si="6"/>
        <v/>
      </c>
      <c r="P56" s="147" t="str">
        <f t="shared" si="7"/>
        <v/>
      </c>
      <c r="Q56" s="147">
        <f t="shared" si="1"/>
        <v>0</v>
      </c>
      <c r="R56" s="20"/>
      <c r="S56" s="50"/>
      <c r="T56" s="24"/>
      <c r="U56" s="24"/>
      <c r="V56" s="24"/>
      <c r="W56" s="207" t="str">
        <f t="shared" si="2"/>
        <v/>
      </c>
      <c r="X56" s="207" t="str">
        <f t="shared" si="8"/>
        <v/>
      </c>
      <c r="Y56" s="208">
        <f t="shared" si="9"/>
        <v>0</v>
      </c>
      <c r="Z56" s="208">
        <f t="shared" si="3"/>
        <v>0</v>
      </c>
      <c r="AA56" s="52"/>
      <c r="AB56" s="54"/>
      <c r="AC56" s="52"/>
    </row>
    <row r="57" spans="1:29" ht="15.75" x14ac:dyDescent="0.25">
      <c r="A57" s="61" t="str">
        <f t="shared" si="0"/>
        <v>Hide</v>
      </c>
      <c r="B57" s="70"/>
      <c r="C57" s="71">
        <v>16</v>
      </c>
      <c r="D57" s="348"/>
      <c r="E57" s="349"/>
      <c r="F57" s="350"/>
      <c r="G57" s="142"/>
      <c r="H57" s="142"/>
      <c r="I57" s="143"/>
      <c r="J57" s="192"/>
      <c r="K57" s="148"/>
      <c r="L57" s="144" t="str">
        <f t="shared" si="10"/>
        <v/>
      </c>
      <c r="M57" s="145" t="str">
        <f t="shared" si="4"/>
        <v/>
      </c>
      <c r="N57" s="298" t="str">
        <f t="shared" si="5"/>
        <v/>
      </c>
      <c r="O57" s="147" t="str">
        <f t="shared" si="6"/>
        <v/>
      </c>
      <c r="P57" s="147" t="str">
        <f t="shared" si="7"/>
        <v/>
      </c>
      <c r="Q57" s="147">
        <f t="shared" si="1"/>
        <v>0</v>
      </c>
      <c r="R57" s="20"/>
      <c r="S57" s="50"/>
      <c r="T57" s="24"/>
      <c r="U57" s="24"/>
      <c r="V57" s="24"/>
      <c r="W57" s="207" t="str">
        <f t="shared" si="2"/>
        <v/>
      </c>
      <c r="X57" s="207" t="str">
        <f t="shared" si="8"/>
        <v/>
      </c>
      <c r="Y57" s="208">
        <f t="shared" si="9"/>
        <v>0</v>
      </c>
      <c r="Z57" s="208">
        <f t="shared" si="3"/>
        <v>0</v>
      </c>
      <c r="AA57" s="52"/>
      <c r="AB57" s="54"/>
      <c r="AC57" s="52"/>
    </row>
    <row r="58" spans="1:29" ht="15.75" x14ac:dyDescent="0.25">
      <c r="A58" s="61" t="str">
        <f t="shared" si="0"/>
        <v>Hide</v>
      </c>
      <c r="B58" s="70"/>
      <c r="C58" s="71">
        <v>17</v>
      </c>
      <c r="D58" s="348"/>
      <c r="E58" s="349"/>
      <c r="F58" s="350"/>
      <c r="G58" s="142"/>
      <c r="H58" s="142"/>
      <c r="I58" s="143"/>
      <c r="J58" s="192"/>
      <c r="K58" s="148"/>
      <c r="L58" s="144" t="str">
        <f t="shared" si="10"/>
        <v/>
      </c>
      <c r="M58" s="145" t="str">
        <f t="shared" si="4"/>
        <v/>
      </c>
      <c r="N58" s="298" t="str">
        <f t="shared" si="5"/>
        <v/>
      </c>
      <c r="O58" s="147" t="str">
        <f t="shared" si="6"/>
        <v/>
      </c>
      <c r="P58" s="147" t="str">
        <f t="shared" si="7"/>
        <v/>
      </c>
      <c r="Q58" s="147">
        <f t="shared" si="1"/>
        <v>0</v>
      </c>
      <c r="R58" s="20"/>
      <c r="S58" s="50"/>
      <c r="T58" s="24"/>
      <c r="U58" s="24"/>
      <c r="V58" s="24"/>
      <c r="W58" s="207" t="str">
        <f t="shared" si="2"/>
        <v/>
      </c>
      <c r="X58" s="207" t="str">
        <f t="shared" si="8"/>
        <v/>
      </c>
      <c r="Y58" s="208">
        <f t="shared" si="9"/>
        <v>0</v>
      </c>
      <c r="Z58" s="208">
        <f t="shared" si="3"/>
        <v>0</v>
      </c>
      <c r="AA58" s="52"/>
      <c r="AB58" s="54"/>
      <c r="AC58" s="52"/>
    </row>
    <row r="59" spans="1:29" ht="15.75" x14ac:dyDescent="0.25">
      <c r="A59" s="61" t="str">
        <f t="shared" si="0"/>
        <v>Hide</v>
      </c>
      <c r="B59" s="70"/>
      <c r="C59" s="71">
        <v>18</v>
      </c>
      <c r="D59" s="348"/>
      <c r="E59" s="349"/>
      <c r="F59" s="350"/>
      <c r="G59" s="142"/>
      <c r="H59" s="142"/>
      <c r="I59" s="143"/>
      <c r="J59" s="192"/>
      <c r="K59" s="148"/>
      <c r="L59" s="144" t="str">
        <f t="shared" si="10"/>
        <v/>
      </c>
      <c r="M59" s="145" t="str">
        <f t="shared" si="4"/>
        <v/>
      </c>
      <c r="N59" s="298" t="str">
        <f t="shared" si="5"/>
        <v/>
      </c>
      <c r="O59" s="147" t="str">
        <f t="shared" si="6"/>
        <v/>
      </c>
      <c r="P59" s="147" t="str">
        <f t="shared" si="7"/>
        <v/>
      </c>
      <c r="Q59" s="147">
        <f t="shared" si="1"/>
        <v>0</v>
      </c>
      <c r="R59" s="20"/>
      <c r="S59" s="50"/>
      <c r="T59" s="24"/>
      <c r="U59" s="24"/>
      <c r="V59" s="24"/>
      <c r="W59" s="207" t="str">
        <f t="shared" si="2"/>
        <v/>
      </c>
      <c r="X59" s="207" t="str">
        <f t="shared" si="8"/>
        <v/>
      </c>
      <c r="Y59" s="208">
        <f t="shared" si="9"/>
        <v>0</v>
      </c>
      <c r="Z59" s="208">
        <f t="shared" si="3"/>
        <v>0</v>
      </c>
      <c r="AA59" s="52"/>
      <c r="AB59" s="54"/>
      <c r="AC59" s="52"/>
    </row>
    <row r="60" spans="1:29" ht="15.75" x14ac:dyDescent="0.25">
      <c r="A60" s="61" t="str">
        <f t="shared" si="0"/>
        <v>Hide</v>
      </c>
      <c r="B60" s="70"/>
      <c r="C60" s="71">
        <v>19</v>
      </c>
      <c r="D60" s="348"/>
      <c r="E60" s="349"/>
      <c r="F60" s="350"/>
      <c r="G60" s="142"/>
      <c r="H60" s="142"/>
      <c r="I60" s="143"/>
      <c r="J60" s="192"/>
      <c r="K60" s="148"/>
      <c r="L60" s="144" t="str">
        <f t="shared" si="10"/>
        <v/>
      </c>
      <c r="M60" s="145" t="str">
        <f t="shared" si="4"/>
        <v/>
      </c>
      <c r="N60" s="298" t="str">
        <f t="shared" si="5"/>
        <v/>
      </c>
      <c r="O60" s="147" t="str">
        <f t="shared" si="6"/>
        <v/>
      </c>
      <c r="P60" s="147" t="str">
        <f t="shared" si="7"/>
        <v/>
      </c>
      <c r="Q60" s="147">
        <f t="shared" si="1"/>
        <v>0</v>
      </c>
      <c r="R60" s="20"/>
      <c r="S60" s="50"/>
      <c r="T60" s="24"/>
      <c r="U60" s="24"/>
      <c r="V60" s="24"/>
      <c r="W60" s="207" t="str">
        <f t="shared" si="2"/>
        <v/>
      </c>
      <c r="X60" s="207" t="str">
        <f t="shared" si="8"/>
        <v/>
      </c>
      <c r="Y60" s="208">
        <f t="shared" si="9"/>
        <v>0</v>
      </c>
      <c r="Z60" s="208">
        <f t="shared" si="3"/>
        <v>0</v>
      </c>
      <c r="AA60" s="52"/>
      <c r="AB60" s="54"/>
      <c r="AC60" s="52"/>
    </row>
    <row r="61" spans="1:29" ht="15.75" x14ac:dyDescent="0.25">
      <c r="A61" s="61" t="str">
        <f t="shared" si="0"/>
        <v>Hide</v>
      </c>
      <c r="B61" s="70"/>
      <c r="C61" s="71">
        <v>20</v>
      </c>
      <c r="D61" s="348"/>
      <c r="E61" s="349"/>
      <c r="F61" s="350"/>
      <c r="G61" s="142"/>
      <c r="H61" s="142"/>
      <c r="I61" s="143"/>
      <c r="J61" s="192"/>
      <c r="K61" s="148"/>
      <c r="L61" s="144" t="str">
        <f t="shared" si="10"/>
        <v/>
      </c>
      <c r="M61" s="145" t="str">
        <f t="shared" si="4"/>
        <v/>
      </c>
      <c r="N61" s="298" t="str">
        <f t="shared" si="5"/>
        <v/>
      </c>
      <c r="O61" s="147" t="str">
        <f t="shared" si="6"/>
        <v/>
      </c>
      <c r="P61" s="147" t="str">
        <f t="shared" si="7"/>
        <v/>
      </c>
      <c r="Q61" s="147">
        <f t="shared" si="1"/>
        <v>0</v>
      </c>
      <c r="R61" s="20"/>
      <c r="S61" s="50"/>
      <c r="T61" s="24"/>
      <c r="U61" s="24"/>
      <c r="V61" s="24"/>
      <c r="W61" s="207" t="str">
        <f t="shared" si="2"/>
        <v/>
      </c>
      <c r="X61" s="207" t="str">
        <f t="shared" si="8"/>
        <v/>
      </c>
      <c r="Y61" s="208">
        <f t="shared" si="9"/>
        <v>0</v>
      </c>
      <c r="Z61" s="208">
        <f t="shared" si="3"/>
        <v>0</v>
      </c>
      <c r="AA61" s="52"/>
      <c r="AB61" s="54"/>
      <c r="AC61" s="52"/>
    </row>
    <row r="62" spans="1:29" ht="15.75" x14ac:dyDescent="0.25">
      <c r="A62" s="61" t="str">
        <f t="shared" si="0"/>
        <v>Hide</v>
      </c>
      <c r="B62" s="70"/>
      <c r="C62" s="71">
        <v>21</v>
      </c>
      <c r="D62" s="348"/>
      <c r="E62" s="349"/>
      <c r="F62" s="350"/>
      <c r="G62" s="142"/>
      <c r="H62" s="142"/>
      <c r="I62" s="143"/>
      <c r="J62" s="192"/>
      <c r="K62" s="148"/>
      <c r="L62" s="144" t="str">
        <f t="shared" si="10"/>
        <v/>
      </c>
      <c r="M62" s="145" t="str">
        <f t="shared" si="4"/>
        <v/>
      </c>
      <c r="N62" s="298" t="str">
        <f t="shared" si="5"/>
        <v/>
      </c>
      <c r="O62" s="147" t="str">
        <f t="shared" si="6"/>
        <v/>
      </c>
      <c r="P62" s="147" t="str">
        <f t="shared" si="7"/>
        <v/>
      </c>
      <c r="Q62" s="147">
        <f t="shared" si="1"/>
        <v>0</v>
      </c>
      <c r="R62" s="20"/>
      <c r="S62" s="50"/>
      <c r="T62" s="24"/>
      <c r="U62" s="24"/>
      <c r="V62" s="24"/>
      <c r="W62" s="207" t="str">
        <f t="shared" si="2"/>
        <v/>
      </c>
      <c r="X62" s="207" t="str">
        <f t="shared" si="8"/>
        <v/>
      </c>
      <c r="Y62" s="208">
        <f t="shared" si="9"/>
        <v>0</v>
      </c>
      <c r="Z62" s="208">
        <f t="shared" si="3"/>
        <v>0</v>
      </c>
      <c r="AA62" s="52"/>
      <c r="AB62" s="54"/>
      <c r="AC62" s="52"/>
    </row>
    <row r="63" spans="1:29" ht="15.75" x14ac:dyDescent="0.25">
      <c r="A63" s="61" t="str">
        <f t="shared" si="0"/>
        <v>Hide</v>
      </c>
      <c r="B63" s="70"/>
      <c r="C63" s="71">
        <v>22</v>
      </c>
      <c r="D63" s="348"/>
      <c r="E63" s="349"/>
      <c r="F63" s="350"/>
      <c r="G63" s="142"/>
      <c r="H63" s="142"/>
      <c r="I63" s="143"/>
      <c r="J63" s="192"/>
      <c r="K63" s="148"/>
      <c r="L63" s="144" t="str">
        <f t="shared" si="10"/>
        <v/>
      </c>
      <c r="M63" s="145" t="str">
        <f t="shared" si="4"/>
        <v/>
      </c>
      <c r="N63" s="298" t="str">
        <f t="shared" si="5"/>
        <v/>
      </c>
      <c r="O63" s="147" t="str">
        <f t="shared" si="6"/>
        <v/>
      </c>
      <c r="P63" s="147" t="str">
        <f t="shared" si="7"/>
        <v/>
      </c>
      <c r="Q63" s="147">
        <f t="shared" si="1"/>
        <v>0</v>
      </c>
      <c r="R63" s="20"/>
      <c r="S63" s="50"/>
      <c r="T63" s="24"/>
      <c r="U63" s="24"/>
      <c r="V63" s="24"/>
      <c r="W63" s="207" t="str">
        <f t="shared" si="2"/>
        <v/>
      </c>
      <c r="X63" s="207" t="str">
        <f t="shared" si="8"/>
        <v/>
      </c>
      <c r="Y63" s="208">
        <f t="shared" si="9"/>
        <v>0</v>
      </c>
      <c r="Z63" s="208">
        <f t="shared" si="3"/>
        <v>0</v>
      </c>
      <c r="AA63" s="52"/>
      <c r="AB63" s="54"/>
      <c r="AC63" s="52"/>
    </row>
    <row r="64" spans="1:29" ht="15.75" x14ac:dyDescent="0.25">
      <c r="A64" s="61" t="str">
        <f t="shared" si="0"/>
        <v>Hide</v>
      </c>
      <c r="B64" s="70"/>
      <c r="C64" s="71">
        <v>23</v>
      </c>
      <c r="D64" s="348"/>
      <c r="E64" s="349"/>
      <c r="F64" s="350"/>
      <c r="G64" s="142"/>
      <c r="H64" s="142"/>
      <c r="I64" s="143"/>
      <c r="J64" s="192"/>
      <c r="K64" s="148"/>
      <c r="L64" s="144" t="str">
        <f t="shared" si="10"/>
        <v/>
      </c>
      <c r="M64" s="145" t="str">
        <f t="shared" si="4"/>
        <v/>
      </c>
      <c r="N64" s="298" t="str">
        <f t="shared" si="5"/>
        <v/>
      </c>
      <c r="O64" s="147" t="str">
        <f t="shared" si="6"/>
        <v/>
      </c>
      <c r="P64" s="147" t="str">
        <f t="shared" si="7"/>
        <v/>
      </c>
      <c r="Q64" s="147">
        <f t="shared" si="1"/>
        <v>0</v>
      </c>
      <c r="R64" s="20"/>
      <c r="S64" s="50"/>
      <c r="T64" s="24"/>
      <c r="U64" s="24"/>
      <c r="V64" s="24"/>
      <c r="W64" s="207" t="str">
        <f t="shared" si="2"/>
        <v/>
      </c>
      <c r="X64" s="207" t="str">
        <f t="shared" si="8"/>
        <v/>
      </c>
      <c r="Y64" s="208">
        <f t="shared" si="9"/>
        <v>0</v>
      </c>
      <c r="Z64" s="208">
        <f t="shared" si="3"/>
        <v>0</v>
      </c>
      <c r="AA64" s="52"/>
      <c r="AB64" s="54"/>
      <c r="AC64" s="52"/>
    </row>
    <row r="65" spans="1:32" ht="15.75" x14ac:dyDescent="0.25">
      <c r="A65" s="61" t="str">
        <f t="shared" si="0"/>
        <v>Hide</v>
      </c>
      <c r="B65" s="70"/>
      <c r="C65" s="71">
        <v>24</v>
      </c>
      <c r="D65" s="348"/>
      <c r="E65" s="349"/>
      <c r="F65" s="350"/>
      <c r="G65" s="142"/>
      <c r="H65" s="142"/>
      <c r="I65" s="143"/>
      <c r="J65" s="192"/>
      <c r="K65" s="148"/>
      <c r="L65" s="144" t="str">
        <f t="shared" si="10"/>
        <v/>
      </c>
      <c r="M65" s="145" t="str">
        <f t="shared" si="4"/>
        <v/>
      </c>
      <c r="N65" s="298" t="str">
        <f t="shared" si="5"/>
        <v/>
      </c>
      <c r="O65" s="147" t="str">
        <f t="shared" si="6"/>
        <v/>
      </c>
      <c r="P65" s="147" t="str">
        <f t="shared" si="7"/>
        <v/>
      </c>
      <c r="Q65" s="147">
        <f t="shared" si="1"/>
        <v>0</v>
      </c>
      <c r="R65" s="20"/>
      <c r="S65" s="50"/>
      <c r="T65" s="24"/>
      <c r="U65" s="24"/>
      <c r="V65" s="24"/>
      <c r="W65" s="207" t="str">
        <f t="shared" si="2"/>
        <v/>
      </c>
      <c r="X65" s="207" t="str">
        <f t="shared" si="8"/>
        <v/>
      </c>
      <c r="Y65" s="208">
        <f t="shared" si="9"/>
        <v>0</v>
      </c>
      <c r="Z65" s="208">
        <f t="shared" si="3"/>
        <v>0</v>
      </c>
      <c r="AA65" s="52"/>
      <c r="AB65" s="54"/>
      <c r="AC65" s="52"/>
    </row>
    <row r="66" spans="1:32" ht="15.75" x14ac:dyDescent="0.25">
      <c r="A66" s="61" t="str">
        <f t="shared" si="0"/>
        <v>Hide</v>
      </c>
      <c r="B66" s="70"/>
      <c r="C66" s="71">
        <v>25</v>
      </c>
      <c r="D66" s="348"/>
      <c r="E66" s="349"/>
      <c r="F66" s="350"/>
      <c r="G66" s="142"/>
      <c r="H66" s="142"/>
      <c r="I66" s="143"/>
      <c r="J66" s="192"/>
      <c r="K66" s="148"/>
      <c r="L66" s="144" t="str">
        <f t="shared" si="10"/>
        <v/>
      </c>
      <c r="M66" s="145" t="str">
        <f t="shared" si="4"/>
        <v/>
      </c>
      <c r="N66" s="298" t="str">
        <f t="shared" si="5"/>
        <v/>
      </c>
      <c r="O66" s="147" t="str">
        <f t="shared" si="6"/>
        <v/>
      </c>
      <c r="P66" s="147" t="str">
        <f t="shared" si="7"/>
        <v/>
      </c>
      <c r="Q66" s="147">
        <f t="shared" si="1"/>
        <v>0</v>
      </c>
      <c r="R66" s="20"/>
      <c r="S66" s="50"/>
      <c r="T66" s="24"/>
      <c r="U66" s="24"/>
      <c r="V66" s="24"/>
      <c r="W66" s="207" t="str">
        <f t="shared" si="2"/>
        <v/>
      </c>
      <c r="X66" s="207" t="str">
        <f t="shared" si="8"/>
        <v/>
      </c>
      <c r="Y66" s="208">
        <f t="shared" si="9"/>
        <v>0</v>
      </c>
      <c r="Z66" s="208">
        <f t="shared" si="3"/>
        <v>0</v>
      </c>
      <c r="AA66" s="52"/>
      <c r="AB66" s="54"/>
      <c r="AC66" s="52"/>
    </row>
    <row r="67" spans="1:32" x14ac:dyDescent="0.25">
      <c r="A67" s="102"/>
      <c r="B67" s="65"/>
      <c r="C67" s="43"/>
      <c r="D67" s="43"/>
      <c r="E67" s="43"/>
      <c r="F67" s="30"/>
      <c r="G67" s="30"/>
      <c r="H67" s="30"/>
      <c r="I67" s="30"/>
      <c r="J67" s="26"/>
      <c r="K67" s="30"/>
      <c r="L67" s="57"/>
      <c r="M67" s="58"/>
      <c r="N67" s="41"/>
      <c r="O67" s="59"/>
      <c r="P67" s="41"/>
      <c r="Q67" s="59"/>
      <c r="R67" s="10"/>
      <c r="S67" s="50"/>
      <c r="W67" s="249"/>
      <c r="X67" s="250"/>
      <c r="Y67" s="251"/>
      <c r="Z67" s="242"/>
      <c r="AA67" s="5"/>
      <c r="AB67" s="5"/>
      <c r="AC67" s="72"/>
      <c r="AD67" s="72"/>
      <c r="AE67" s="72"/>
      <c r="AF67" s="72"/>
    </row>
    <row r="68" spans="1:32" ht="63" x14ac:dyDescent="0.25">
      <c r="A68" s="102"/>
      <c r="B68" s="61"/>
      <c r="C68" s="177"/>
      <c r="D68" s="177"/>
      <c r="E68" s="177"/>
      <c r="F68" s="177"/>
      <c r="G68" s="177"/>
      <c r="H68" s="177"/>
      <c r="I68" s="25"/>
      <c r="J68" s="345" t="s">
        <v>42</v>
      </c>
      <c r="K68" s="346"/>
      <c r="L68" s="346"/>
      <c r="M68" s="347"/>
      <c r="N68" s="282" t="s">
        <v>70</v>
      </c>
      <c r="O68" s="281" t="s">
        <v>68</v>
      </c>
      <c r="P68" s="281" t="s">
        <v>71</v>
      </c>
      <c r="Q68" s="281" t="s">
        <v>30</v>
      </c>
      <c r="R68" s="10"/>
      <c r="S68" s="50"/>
      <c r="W68" s="224"/>
      <c r="X68" s="224"/>
      <c r="Y68" s="225"/>
      <c r="Z68" s="224"/>
      <c r="AA68" s="5"/>
      <c r="AB68" s="5"/>
      <c r="AC68" s="72"/>
      <c r="AD68" s="72"/>
      <c r="AE68" s="72"/>
      <c r="AF68" s="72"/>
    </row>
    <row r="69" spans="1:32" ht="15.75" x14ac:dyDescent="0.25">
      <c r="A69" s="102"/>
      <c r="B69" s="61"/>
      <c r="C69" s="177"/>
      <c r="D69" s="177"/>
      <c r="E69" s="177"/>
      <c r="F69" s="177"/>
      <c r="G69" s="177"/>
      <c r="H69" s="177"/>
      <c r="I69" s="25"/>
      <c r="J69" s="33"/>
      <c r="K69" s="25"/>
      <c r="L69" s="25"/>
      <c r="M69" s="25"/>
      <c r="N69" s="32"/>
      <c r="O69" s="47"/>
      <c r="P69" s="47"/>
      <c r="Q69" s="48"/>
      <c r="R69" s="10"/>
      <c r="S69" s="50"/>
      <c r="W69" s="224"/>
      <c r="X69" s="224"/>
      <c r="Y69" s="225"/>
      <c r="Z69" s="224"/>
      <c r="AA69" s="5"/>
      <c r="AB69" s="5"/>
      <c r="AC69" s="72"/>
      <c r="AD69" s="72"/>
      <c r="AE69" s="72"/>
      <c r="AF69" s="72"/>
    </row>
    <row r="70" spans="1:32" ht="15.75" x14ac:dyDescent="0.25">
      <c r="A70" s="102"/>
      <c r="B70" s="65"/>
      <c r="C70" s="209"/>
      <c r="D70" s="149"/>
      <c r="E70" s="149"/>
      <c r="F70" s="150"/>
      <c r="G70" s="151"/>
      <c r="H70" s="151"/>
      <c r="I70" s="30"/>
      <c r="J70" s="289"/>
      <c r="K70" s="288"/>
      <c r="L70" s="288" t="s">
        <v>34</v>
      </c>
      <c r="M70" s="290" t="s">
        <v>11</v>
      </c>
      <c r="N70" s="158">
        <f>SUMPRODUCT(($W$42:$W$66=2)*($X$42:$X$66=1),$N$42:$N$66)</f>
        <v>0</v>
      </c>
      <c r="O70" s="159">
        <f>SUMPRODUCT(($W$42:$W$66=2)*($X$42:$X$66=1),$O$42:$O$66)</f>
        <v>0</v>
      </c>
      <c r="P70" s="159">
        <f>SUMPRODUCT(($W$42:$W$66=2)*($X$42:$X$66=1),$P$42:$P$66)</f>
        <v>0</v>
      </c>
      <c r="Q70" s="159">
        <f>+P70+O70</f>
        <v>0</v>
      </c>
      <c r="R70" s="10"/>
      <c r="S70" s="50"/>
      <c r="W70" s="249"/>
      <c r="X70" s="252"/>
      <c r="Y70" s="253"/>
      <c r="Z70" s="254"/>
      <c r="AA70" s="5"/>
      <c r="AB70" s="5"/>
      <c r="AC70" s="72"/>
      <c r="AD70" s="72"/>
      <c r="AE70" s="72"/>
      <c r="AF70" s="72"/>
    </row>
    <row r="71" spans="1:32" ht="15.75" x14ac:dyDescent="0.25">
      <c r="A71" s="102"/>
      <c r="B71" s="65"/>
      <c r="C71" s="210"/>
      <c r="D71" s="152"/>
      <c r="E71" s="152"/>
      <c r="F71" s="152"/>
      <c r="G71" s="211"/>
      <c r="H71" s="153"/>
      <c r="I71" s="30"/>
      <c r="J71" s="284"/>
      <c r="K71" s="283"/>
      <c r="L71" s="283"/>
      <c r="M71" s="291" t="s">
        <v>12</v>
      </c>
      <c r="N71" s="158">
        <f>SUMPRODUCT(($W$42:$W$66=1)*($X$42:$X$66=1),$N$42:$N$66)</f>
        <v>0</v>
      </c>
      <c r="O71" s="159">
        <f>SUMPRODUCT(($W$42:$W$66=1)*($X$42:$X$66=1),$O$42:$O$66)</f>
        <v>0</v>
      </c>
      <c r="P71" s="159">
        <f>SUMPRODUCT(($W$42:$W$66=1)*($X$42:$X$66=1),$P$42:$P$66)</f>
        <v>0</v>
      </c>
      <c r="Q71" s="159">
        <f t="shared" ref="Q71:Q77" si="11">+P71+O71</f>
        <v>0</v>
      </c>
      <c r="R71" s="10"/>
      <c r="S71" s="50"/>
      <c r="W71" s="249"/>
      <c r="X71" s="252"/>
      <c r="Y71" s="253"/>
      <c r="Z71" s="254"/>
      <c r="AA71" s="5"/>
      <c r="AB71" s="5"/>
      <c r="AC71" s="72"/>
      <c r="AD71" s="72"/>
      <c r="AE71" s="72"/>
      <c r="AF71" s="72"/>
    </row>
    <row r="72" spans="1:32" ht="15.75" x14ac:dyDescent="0.25">
      <c r="A72" s="102"/>
      <c r="B72" s="65"/>
      <c r="C72" s="210"/>
      <c r="D72" s="152"/>
      <c r="E72" s="152"/>
      <c r="F72" s="152"/>
      <c r="G72" s="211"/>
      <c r="H72" s="153"/>
      <c r="I72" s="30"/>
      <c r="J72" s="284"/>
      <c r="K72" s="283"/>
      <c r="L72" s="283"/>
      <c r="M72" s="291" t="s">
        <v>10</v>
      </c>
      <c r="N72" s="158">
        <f>SUMPRODUCT(($W$42:$W$66=4)*($X$42:$X$66=1),$N$42:$N$66)</f>
        <v>0</v>
      </c>
      <c r="O72" s="159">
        <f>SUMPRODUCT(($W$42:$W$66=4)*($X$42:$X$66=1),$O$42:$O$66)</f>
        <v>0</v>
      </c>
      <c r="P72" s="159">
        <f>SUMPRODUCT(($W$42:$W$66=4)*($X$42:$X$66=1),$P$42:$P$66)</f>
        <v>0</v>
      </c>
      <c r="Q72" s="159">
        <f>+P72+O72</f>
        <v>0</v>
      </c>
      <c r="R72" s="10"/>
      <c r="S72" s="50"/>
      <c r="W72" s="249"/>
      <c r="X72" s="252"/>
      <c r="Y72" s="253"/>
      <c r="Z72" s="254"/>
      <c r="AA72" s="5"/>
      <c r="AB72" s="5"/>
      <c r="AC72" s="72"/>
      <c r="AD72" s="72"/>
      <c r="AE72" s="72"/>
      <c r="AF72" s="72"/>
    </row>
    <row r="73" spans="1:32" s="307" customFormat="1" ht="15.75" x14ac:dyDescent="0.25">
      <c r="A73" s="102"/>
      <c r="B73" s="65"/>
      <c r="C73" s="210"/>
      <c r="D73" s="152"/>
      <c r="E73" s="152"/>
      <c r="F73" s="152"/>
      <c r="G73" s="211"/>
      <c r="H73" s="153"/>
      <c r="I73" s="30"/>
      <c r="J73" s="284"/>
      <c r="K73" s="283"/>
      <c r="L73" s="283"/>
      <c r="M73" s="291" t="s">
        <v>118</v>
      </c>
      <c r="N73" s="158">
        <f>SUMPRODUCT(($W$42:$W$66=3)*($X$42:$X$66=1),$N$42:$N$66)</f>
        <v>0</v>
      </c>
      <c r="O73" s="159">
        <f>SUMPRODUCT(($W$42:$W$66=3)*($X$42:$X$66=1),$O$42:$O$66)</f>
        <v>0</v>
      </c>
      <c r="P73" s="159">
        <f>SUMPRODUCT(($W$42:$W$66=3)*($X$42:$X$66=1),$P$42:$P$66)</f>
        <v>0</v>
      </c>
      <c r="Q73" s="159">
        <f>+P73+O73</f>
        <v>0</v>
      </c>
      <c r="R73" s="10"/>
      <c r="S73" s="50"/>
      <c r="T73" s="22"/>
      <c r="U73" s="22"/>
      <c r="V73" s="22"/>
      <c r="W73" s="249"/>
      <c r="X73" s="252"/>
      <c r="Y73" s="253"/>
      <c r="Z73" s="254"/>
      <c r="AA73" s="5"/>
      <c r="AB73" s="5"/>
      <c r="AC73" s="72"/>
      <c r="AD73" s="72"/>
      <c r="AE73" s="72"/>
      <c r="AF73" s="72"/>
    </row>
    <row r="74" spans="1:32" ht="15.75" x14ac:dyDescent="0.25">
      <c r="A74" s="102"/>
      <c r="B74" s="66"/>
      <c r="C74" s="210"/>
      <c r="D74" s="152"/>
      <c r="E74" s="152"/>
      <c r="F74" s="152"/>
      <c r="G74" s="215"/>
      <c r="H74" s="212"/>
      <c r="I74" s="81"/>
      <c r="J74" s="285"/>
      <c r="K74" s="286"/>
      <c r="L74" s="287"/>
      <c r="M74" s="292" t="s">
        <v>27</v>
      </c>
      <c r="N74" s="163">
        <f>SUM(N70:N73)</f>
        <v>0</v>
      </c>
      <c r="O74" s="164">
        <f>SUM(O70:O73)</f>
        <v>0</v>
      </c>
      <c r="P74" s="164">
        <f>SUM(P70:P73)</f>
        <v>0</v>
      </c>
      <c r="Q74" s="164">
        <f>+P74+O74</f>
        <v>0</v>
      </c>
      <c r="R74" s="10"/>
      <c r="S74" s="50"/>
      <c r="T74" s="76"/>
      <c r="W74" s="255"/>
      <c r="X74" s="256"/>
      <c r="Y74" s="247"/>
      <c r="Z74" s="257"/>
      <c r="AA74" s="5"/>
      <c r="AB74" s="5"/>
      <c r="AC74" s="72"/>
      <c r="AD74" s="72"/>
      <c r="AE74" s="72"/>
      <c r="AF74" s="72"/>
    </row>
    <row r="75" spans="1:32" ht="15.75" x14ac:dyDescent="0.25">
      <c r="A75" s="102"/>
      <c r="B75" s="65"/>
      <c r="C75" s="210"/>
      <c r="D75" s="152"/>
      <c r="E75" s="152"/>
      <c r="F75" s="152"/>
      <c r="G75" s="216"/>
      <c r="H75" s="213"/>
      <c r="I75" s="30"/>
      <c r="J75" s="165"/>
      <c r="K75" s="166"/>
      <c r="L75" s="166" t="s">
        <v>35</v>
      </c>
      <c r="M75" s="166" t="s">
        <v>11</v>
      </c>
      <c r="N75" s="158">
        <f>SUMPRODUCT(($W$42:$W$66=2)*($X$42:$X$66=2),$N$42:$N$66)</f>
        <v>0</v>
      </c>
      <c r="O75" s="159">
        <f>SUMPRODUCT(($W$42:$W$66=2)*($X$42:$X$66=2),$O$42:$O$66)</f>
        <v>0</v>
      </c>
      <c r="P75" s="159">
        <f>SUMPRODUCT(($W$42:$W$66=2)*($X$42:$X$66=2),$P$42:$P$66)</f>
        <v>0</v>
      </c>
      <c r="Q75" s="159">
        <f t="shared" si="11"/>
        <v>0</v>
      </c>
      <c r="R75" s="10"/>
      <c r="S75" s="50"/>
      <c r="W75" s="249"/>
      <c r="X75" s="252"/>
      <c r="Y75" s="258"/>
      <c r="Z75" s="254"/>
      <c r="AA75" s="5"/>
      <c r="AB75" s="5"/>
      <c r="AC75" s="72"/>
      <c r="AD75" s="72"/>
      <c r="AE75" s="72"/>
      <c r="AF75" s="72"/>
    </row>
    <row r="76" spans="1:32" ht="15.75" x14ac:dyDescent="0.25">
      <c r="A76" s="102"/>
      <c r="B76" s="65"/>
      <c r="C76" s="210"/>
      <c r="D76" s="152"/>
      <c r="E76" s="152"/>
      <c r="F76" s="152"/>
      <c r="G76" s="217"/>
      <c r="H76" s="214"/>
      <c r="I76" s="30"/>
      <c r="J76" s="160"/>
      <c r="K76" s="154"/>
      <c r="L76" s="154"/>
      <c r="M76" s="156" t="s">
        <v>12</v>
      </c>
      <c r="N76" s="158">
        <f>SUMPRODUCT(($W$42:$W$66=1)*($X$42:$X$66=2),$N$42:$N$66)</f>
        <v>0</v>
      </c>
      <c r="O76" s="159">
        <f>SUMPRODUCT(($W$42:$W$66=1)*($X$42:$X$66=2),$O$42:$O$66)</f>
        <v>0</v>
      </c>
      <c r="P76" s="159">
        <f>SUMPRODUCT(($W$42:$W$66=1)*($X$42:$X$66=2),$P$42:$P$66)</f>
        <v>0</v>
      </c>
      <c r="Q76" s="159">
        <f t="shared" si="11"/>
        <v>0</v>
      </c>
      <c r="R76" s="10"/>
      <c r="S76" s="50"/>
      <c r="W76" s="249"/>
      <c r="X76" s="252"/>
      <c r="Y76" s="253"/>
      <c r="Z76" s="254"/>
      <c r="AA76" s="5"/>
      <c r="AB76" s="5"/>
      <c r="AC76" s="72"/>
      <c r="AD76" s="72"/>
      <c r="AE76" s="72"/>
      <c r="AF76" s="72"/>
    </row>
    <row r="77" spans="1:32" ht="15.75" x14ac:dyDescent="0.25">
      <c r="A77" s="102"/>
      <c r="B77" s="65"/>
      <c r="C77" s="218"/>
      <c r="D77" s="218"/>
      <c r="E77" s="218"/>
      <c r="F77" s="172"/>
      <c r="G77" s="172"/>
      <c r="H77" s="172"/>
      <c r="I77" s="30"/>
      <c r="J77" s="160"/>
      <c r="K77" s="154"/>
      <c r="L77" s="154"/>
      <c r="M77" s="156" t="s">
        <v>10</v>
      </c>
      <c r="N77" s="158">
        <f>SUMPRODUCT(($W$42:$W$66=4)*($X$42:$X$66=2),$N$42:$N$66)</f>
        <v>0</v>
      </c>
      <c r="O77" s="159">
        <f>SUMPRODUCT(($W$42:$W$66=4)*($X$42:$X$66=2),$O$42:$O$66)</f>
        <v>0</v>
      </c>
      <c r="P77" s="159">
        <f>SUMPRODUCT(($W$42:$W$66=4)*($X$42:$X$66=2),$P$42:$P$66)</f>
        <v>0</v>
      </c>
      <c r="Q77" s="159">
        <f t="shared" si="11"/>
        <v>0</v>
      </c>
      <c r="R77" s="10"/>
      <c r="S77" s="50"/>
      <c r="W77" s="249"/>
      <c r="X77" s="252"/>
      <c r="Y77" s="253"/>
      <c r="Z77" s="254"/>
      <c r="AA77" s="5"/>
      <c r="AB77" s="5"/>
      <c r="AC77" s="72"/>
      <c r="AD77" s="72"/>
      <c r="AE77" s="72"/>
      <c r="AF77" s="72"/>
    </row>
    <row r="78" spans="1:32" s="307" customFormat="1" ht="15.75" x14ac:dyDescent="0.25">
      <c r="A78" s="102"/>
      <c r="B78" s="65"/>
      <c r="C78" s="218"/>
      <c r="D78" s="218"/>
      <c r="E78" s="218"/>
      <c r="F78" s="172"/>
      <c r="G78" s="172"/>
      <c r="H78" s="172"/>
      <c r="I78" s="30"/>
      <c r="J78" s="284"/>
      <c r="K78" s="283"/>
      <c r="L78" s="283"/>
      <c r="M78" s="291" t="s">
        <v>118</v>
      </c>
      <c r="N78" s="158">
        <f>SUMPRODUCT(($W$42:$W$66=3)*($X$42:$X$66=2),$N$42:$N$66)</f>
        <v>0</v>
      </c>
      <c r="O78" s="159">
        <f>SUMPRODUCT(($W$42:$W$66=3)*($X$42:$X$66=2),$O$42:$O$66)</f>
        <v>0</v>
      </c>
      <c r="P78" s="159">
        <f>SUMPRODUCT(($W$42:$W$66=3)*($X$42:$X$66=2),$P$42:$P$66)</f>
        <v>0</v>
      </c>
      <c r="Q78" s="159">
        <f>+P78+O78</f>
        <v>0</v>
      </c>
      <c r="R78" s="10"/>
      <c r="S78" s="50"/>
      <c r="T78" s="22"/>
      <c r="U78" s="22"/>
      <c r="V78" s="22"/>
      <c r="W78" s="249"/>
      <c r="X78" s="252"/>
      <c r="Y78" s="253"/>
      <c r="Z78" s="254"/>
      <c r="AA78" s="5"/>
      <c r="AB78" s="5"/>
      <c r="AC78" s="72"/>
      <c r="AD78" s="72"/>
      <c r="AE78" s="72"/>
      <c r="AF78" s="72"/>
    </row>
    <row r="79" spans="1:32" ht="15.75" x14ac:dyDescent="0.25">
      <c r="A79" s="102"/>
      <c r="B79" s="65"/>
      <c r="C79" s="218"/>
      <c r="D79" s="218"/>
      <c r="E79" s="218"/>
      <c r="F79" s="218"/>
      <c r="G79" s="218"/>
      <c r="H79" s="218"/>
      <c r="I79" s="43"/>
      <c r="J79" s="155"/>
      <c r="K79" s="161"/>
      <c r="L79" s="162"/>
      <c r="M79" s="206" t="s">
        <v>27</v>
      </c>
      <c r="N79" s="163">
        <f>SUM(N75:N78)</f>
        <v>0</v>
      </c>
      <c r="O79" s="164">
        <f>SUM(O75:O78)</f>
        <v>0</v>
      </c>
      <c r="P79" s="164">
        <f>SUM(P75:P78)</f>
        <v>0</v>
      </c>
      <c r="Q79" s="164">
        <f>+P79+O79</f>
        <v>0</v>
      </c>
      <c r="R79" s="10"/>
      <c r="S79" s="50"/>
      <c r="W79" s="259"/>
      <c r="X79" s="256"/>
      <c r="Y79" s="260"/>
      <c r="Z79" s="257"/>
      <c r="AA79" s="5"/>
      <c r="AB79" s="5"/>
      <c r="AC79" s="72"/>
      <c r="AD79" s="72"/>
      <c r="AE79" s="72"/>
      <c r="AF79" s="72"/>
    </row>
    <row r="80" spans="1:32" ht="15.75" x14ac:dyDescent="0.25">
      <c r="A80" s="102"/>
      <c r="B80" s="65"/>
      <c r="C80" s="218"/>
      <c r="D80" s="218"/>
      <c r="E80" s="218"/>
      <c r="F80" s="218"/>
      <c r="G80" s="218"/>
      <c r="H80" s="218"/>
      <c r="I80" s="43"/>
      <c r="J80" s="275"/>
      <c r="K80" s="276"/>
      <c r="L80" s="277" t="s">
        <v>78</v>
      </c>
      <c r="M80" s="278"/>
      <c r="N80" s="273">
        <f>+N79+N74</f>
        <v>0</v>
      </c>
      <c r="O80" s="274">
        <f>+O79+O74</f>
        <v>0</v>
      </c>
      <c r="P80" s="274">
        <f>+P79+P74</f>
        <v>0</v>
      </c>
      <c r="Q80" s="274">
        <f>+P80+O80</f>
        <v>0</v>
      </c>
      <c r="R80" s="10"/>
      <c r="S80" s="50"/>
      <c r="W80" s="259"/>
      <c r="X80" s="261"/>
      <c r="Y80" s="260"/>
      <c r="Z80" s="262"/>
      <c r="AA80" s="5"/>
      <c r="AB80" s="5"/>
      <c r="AC80" s="72"/>
      <c r="AD80" s="72"/>
      <c r="AE80" s="72"/>
      <c r="AF80" s="72"/>
    </row>
    <row r="81" spans="1:32" ht="15.75" x14ac:dyDescent="0.25">
      <c r="A81" s="102"/>
      <c r="B81" s="65"/>
      <c r="C81" s="218"/>
      <c r="D81" s="218"/>
      <c r="E81" s="218"/>
      <c r="F81" s="218"/>
      <c r="G81" s="218"/>
      <c r="H81" s="218"/>
      <c r="I81" s="43"/>
      <c r="J81" s="167"/>
      <c r="K81" s="168"/>
      <c r="L81" s="169" t="s">
        <v>79</v>
      </c>
      <c r="M81" s="272"/>
      <c r="N81" s="279"/>
      <c r="O81" s="280"/>
      <c r="P81" s="280"/>
      <c r="Q81" s="164">
        <f>IFERROR(IF(N80=" ", " ",N80*150)," ")</f>
        <v>0</v>
      </c>
      <c r="R81" s="10"/>
      <c r="S81" s="50"/>
      <c r="W81" s="259"/>
      <c r="X81" s="261"/>
      <c r="Y81" s="260"/>
      <c r="Z81" s="262"/>
      <c r="AA81" s="5"/>
      <c r="AB81" s="5"/>
      <c r="AC81" s="72"/>
      <c r="AD81" s="72"/>
      <c r="AE81" s="72"/>
      <c r="AF81" s="72"/>
    </row>
    <row r="82" spans="1:32" ht="15.75" x14ac:dyDescent="0.25">
      <c r="A82" s="102"/>
      <c r="B82" s="65"/>
      <c r="C82" s="218"/>
      <c r="D82" s="218"/>
      <c r="E82" s="218"/>
      <c r="F82" s="218"/>
      <c r="G82" s="218"/>
      <c r="H82" s="218"/>
      <c r="I82" s="43"/>
      <c r="J82" s="167"/>
      <c r="K82" s="168"/>
      <c r="L82" s="169" t="s">
        <v>22</v>
      </c>
      <c r="M82" s="272"/>
      <c r="N82" s="279"/>
      <c r="O82" s="280"/>
      <c r="P82" s="293"/>
      <c r="Q82" s="164">
        <f>+Q80+Q81</f>
        <v>0</v>
      </c>
      <c r="R82" s="10"/>
      <c r="S82" s="50"/>
      <c r="W82" s="259"/>
      <c r="X82" s="261"/>
      <c r="Y82" s="260"/>
      <c r="Z82" s="262"/>
      <c r="AA82" s="5"/>
      <c r="AB82" s="5"/>
      <c r="AC82" s="72"/>
      <c r="AD82" s="72"/>
      <c r="AE82" s="72"/>
      <c r="AF82" s="72"/>
    </row>
    <row r="83" spans="1:32" x14ac:dyDescent="0.25">
      <c r="A83" s="61"/>
      <c r="B83" s="61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44"/>
      <c r="P83" s="44"/>
      <c r="Q83" s="44"/>
      <c r="R83" s="45"/>
      <c r="S83" s="50"/>
      <c r="W83" s="224"/>
      <c r="X83" s="224"/>
      <c r="Y83" s="225"/>
      <c r="Z83" s="224"/>
      <c r="AA83" s="5"/>
      <c r="AB83" s="5"/>
      <c r="AC83" s="72"/>
      <c r="AD83" s="72"/>
      <c r="AE83" s="72"/>
      <c r="AF83" s="72"/>
    </row>
    <row r="84" spans="1:32" x14ac:dyDescent="0.25">
      <c r="A84" s="8"/>
      <c r="B84" s="61"/>
      <c r="C84" s="4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47"/>
      <c r="P84" s="47"/>
      <c r="Q84" s="48"/>
      <c r="R84" s="45"/>
      <c r="S84" s="50"/>
      <c r="W84" s="224"/>
      <c r="X84" s="224"/>
      <c r="Y84" s="225"/>
      <c r="Z84" s="224"/>
      <c r="AA84" s="5"/>
      <c r="AB84" s="5"/>
      <c r="AC84" s="72"/>
      <c r="AD84" s="72"/>
      <c r="AE84" s="72"/>
      <c r="AF84" s="72"/>
    </row>
    <row r="85" spans="1:32" ht="15.75" x14ac:dyDescent="0.25">
      <c r="A85" s="8"/>
      <c r="B85" s="64"/>
      <c r="C85" s="49"/>
      <c r="D85" s="170" t="s">
        <v>9</v>
      </c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71"/>
      <c r="P85" s="171"/>
      <c r="Q85" s="313" t="s">
        <v>109</v>
      </c>
      <c r="R85" s="45"/>
      <c r="S85" s="50"/>
      <c r="W85" s="239"/>
      <c r="X85" s="239"/>
      <c r="Y85" s="240"/>
      <c r="Z85" s="239"/>
      <c r="AA85" s="5"/>
      <c r="AB85" s="5"/>
      <c r="AC85" s="72"/>
      <c r="AD85" s="72"/>
      <c r="AE85" s="72"/>
      <c r="AF85" s="72"/>
    </row>
    <row r="86" spans="1:32" ht="15.75" x14ac:dyDescent="0.25">
      <c r="A86" s="8"/>
      <c r="B86" s="61"/>
      <c r="C86" s="33"/>
      <c r="D86" s="172" t="s">
        <v>131</v>
      </c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354"/>
      <c r="R86" s="45"/>
      <c r="S86" s="50"/>
      <c r="W86" s="222"/>
      <c r="X86" s="222"/>
      <c r="Y86" s="222"/>
      <c r="Z86" s="222"/>
      <c r="AA86" s="5"/>
      <c r="AB86" s="5"/>
      <c r="AC86" s="72"/>
      <c r="AD86" s="72"/>
      <c r="AE86" s="72"/>
      <c r="AF86" s="72"/>
    </row>
    <row r="87" spans="1:32" ht="15.75" x14ac:dyDescent="0.25">
      <c r="A87" s="8"/>
      <c r="B87" s="61"/>
      <c r="C87" s="33"/>
      <c r="D87" s="172" t="s">
        <v>169</v>
      </c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354"/>
      <c r="R87" s="45"/>
      <c r="S87" s="50"/>
      <c r="W87" s="222"/>
      <c r="X87" s="222"/>
      <c r="Y87" s="222"/>
      <c r="Z87" s="222"/>
      <c r="AA87" s="5"/>
      <c r="AB87" s="5"/>
      <c r="AC87" s="72"/>
      <c r="AD87" s="72"/>
      <c r="AE87" s="72"/>
      <c r="AF87" s="72"/>
    </row>
    <row r="88" spans="1:32" ht="15.75" x14ac:dyDescent="0.25">
      <c r="A88" s="8"/>
      <c r="B88" s="61"/>
      <c r="C88" s="33"/>
      <c r="D88" s="174" t="s">
        <v>33</v>
      </c>
      <c r="E88" s="172"/>
      <c r="F88" s="172"/>
      <c r="G88" s="172"/>
      <c r="H88" s="175"/>
      <c r="I88" s="175"/>
      <c r="J88" s="175"/>
      <c r="K88" s="175"/>
      <c r="L88" s="172"/>
      <c r="M88" s="176"/>
      <c r="N88" s="177"/>
      <c r="O88" s="177"/>
      <c r="P88" s="177"/>
      <c r="Q88" s="178"/>
      <c r="R88" s="45"/>
      <c r="S88" s="50"/>
      <c r="W88" s="263"/>
      <c r="X88" s="252"/>
      <c r="Y88" s="264"/>
      <c r="Z88" s="239"/>
      <c r="AA88" s="5"/>
      <c r="AB88" s="5"/>
      <c r="AC88" s="72"/>
      <c r="AD88" s="72"/>
      <c r="AE88" s="72"/>
      <c r="AF88" s="72"/>
    </row>
    <row r="89" spans="1:32" ht="15.75" x14ac:dyDescent="0.25">
      <c r="A89" s="8"/>
      <c r="B89" s="61"/>
      <c r="C89" s="33"/>
      <c r="D89" s="179" t="s">
        <v>6</v>
      </c>
      <c r="E89" s="154"/>
      <c r="F89" s="154"/>
      <c r="G89" s="154"/>
      <c r="H89" s="123"/>
      <c r="I89" s="123"/>
      <c r="J89" s="123"/>
      <c r="K89" s="123"/>
      <c r="L89" s="154"/>
      <c r="M89" s="180"/>
      <c r="N89" s="124"/>
      <c r="O89" s="124"/>
      <c r="P89" s="124"/>
      <c r="Q89" s="178"/>
      <c r="R89" s="45"/>
      <c r="S89" s="50"/>
      <c r="W89" s="263"/>
      <c r="X89" s="252"/>
      <c r="Y89" s="264"/>
      <c r="Z89" s="239"/>
      <c r="AA89" s="5"/>
      <c r="AB89" s="5"/>
      <c r="AC89" s="72"/>
      <c r="AD89" s="72"/>
      <c r="AE89" s="72"/>
      <c r="AF89" s="72"/>
    </row>
    <row r="90" spans="1:32" ht="15.75" x14ac:dyDescent="0.25">
      <c r="A90" s="8"/>
      <c r="B90" s="61"/>
      <c r="C90" s="33"/>
      <c r="D90" s="179" t="s">
        <v>7</v>
      </c>
      <c r="E90" s="154"/>
      <c r="F90" s="154"/>
      <c r="G90" s="154"/>
      <c r="H90" s="181"/>
      <c r="I90" s="123"/>
      <c r="J90" s="123"/>
      <c r="K90" s="123"/>
      <c r="L90" s="154"/>
      <c r="M90" s="180"/>
      <c r="N90" s="124"/>
      <c r="O90" s="124"/>
      <c r="P90" s="124"/>
      <c r="Q90" s="178"/>
      <c r="R90" s="45"/>
      <c r="S90" s="50"/>
      <c r="W90" s="263"/>
      <c r="X90" s="252"/>
      <c r="Y90" s="264"/>
      <c r="Z90" s="239"/>
      <c r="AA90" s="5"/>
      <c r="AB90" s="5"/>
      <c r="AC90" s="72"/>
      <c r="AD90" s="72"/>
      <c r="AE90" s="72"/>
      <c r="AF90" s="72"/>
    </row>
    <row r="91" spans="1:32" ht="15.75" x14ac:dyDescent="0.25">
      <c r="A91" s="8"/>
      <c r="B91" s="61"/>
      <c r="C91" s="37"/>
      <c r="D91" s="182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4"/>
      <c r="R91" s="45"/>
      <c r="S91" s="50"/>
      <c r="W91" s="239"/>
      <c r="X91" s="239"/>
      <c r="Y91" s="240"/>
      <c r="Z91" s="239"/>
      <c r="AA91" s="5"/>
      <c r="AB91" s="5"/>
      <c r="AC91" s="72"/>
      <c r="AD91" s="72"/>
      <c r="AE91" s="72"/>
      <c r="AF91" s="72"/>
    </row>
    <row r="92" spans="1:32" x14ac:dyDescent="0.25">
      <c r="A92" s="8"/>
      <c r="B92" s="61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45"/>
      <c r="S92" s="50"/>
      <c r="W92" s="224"/>
      <c r="X92" s="224"/>
      <c r="Y92" s="225"/>
      <c r="Z92" s="224"/>
      <c r="AA92" s="5"/>
      <c r="AB92" s="5"/>
      <c r="AC92" s="72"/>
      <c r="AD92" s="72"/>
      <c r="AE92" s="72"/>
      <c r="AF92" s="72"/>
    </row>
    <row r="93" spans="1:32" ht="15.75" x14ac:dyDescent="0.25">
      <c r="A93" s="8"/>
      <c r="B93" s="68"/>
      <c r="C93" s="316" t="s">
        <v>23</v>
      </c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8"/>
      <c r="R93" s="45"/>
      <c r="S93" s="50"/>
      <c r="W93" s="239"/>
      <c r="X93" s="239"/>
      <c r="Y93" s="240"/>
      <c r="Z93" s="239"/>
      <c r="AA93" s="5"/>
      <c r="AB93" s="5"/>
      <c r="AC93" s="72"/>
      <c r="AD93" s="72"/>
      <c r="AE93" s="72"/>
      <c r="AF93" s="72"/>
    </row>
    <row r="94" spans="1:32" ht="30.75" customHeight="1" x14ac:dyDescent="0.25">
      <c r="A94" s="8"/>
      <c r="B94" s="61"/>
      <c r="C94" s="319"/>
      <c r="D94" s="320" t="s">
        <v>21</v>
      </c>
      <c r="E94" s="321"/>
      <c r="F94" s="321"/>
      <c r="G94" s="321"/>
      <c r="H94" s="321"/>
      <c r="I94" s="321"/>
      <c r="J94" s="321"/>
      <c r="K94" s="321"/>
      <c r="L94" s="322" t="s">
        <v>24</v>
      </c>
      <c r="M94" s="322" t="s">
        <v>25</v>
      </c>
      <c r="N94" s="322" t="s">
        <v>26</v>
      </c>
      <c r="O94" s="344" t="s">
        <v>93</v>
      </c>
      <c r="P94" s="344"/>
      <c r="Q94" s="323" t="s">
        <v>31</v>
      </c>
      <c r="R94" s="45"/>
      <c r="S94" s="50"/>
      <c r="W94" s="239"/>
      <c r="X94" s="239"/>
      <c r="Y94" s="240"/>
      <c r="Z94" s="265"/>
      <c r="AA94" s="5"/>
      <c r="AB94" s="5"/>
      <c r="AC94" s="72"/>
      <c r="AD94" s="72"/>
      <c r="AE94" s="72"/>
      <c r="AF94" s="72"/>
    </row>
    <row r="95" spans="1:32" ht="15.75" x14ac:dyDescent="0.25">
      <c r="A95" s="8"/>
      <c r="B95" s="61"/>
      <c r="C95" s="319"/>
      <c r="D95" s="321" t="s">
        <v>40</v>
      </c>
      <c r="E95" s="321"/>
      <c r="F95" s="321"/>
      <c r="G95" s="321"/>
      <c r="H95" s="321"/>
      <c r="I95" s="321"/>
      <c r="J95" s="321"/>
      <c r="K95" s="321"/>
      <c r="L95" s="324"/>
      <c r="M95" s="324"/>
      <c r="N95" s="324"/>
      <c r="O95" s="342"/>
      <c r="P95" s="343"/>
      <c r="Q95" s="324"/>
      <c r="R95" s="45"/>
      <c r="S95" s="50"/>
      <c r="W95" s="239"/>
      <c r="X95" s="239"/>
      <c r="Y95" s="240"/>
      <c r="Z95" s="239"/>
      <c r="AA95" s="5"/>
      <c r="AB95" s="5"/>
      <c r="AC95" s="72"/>
      <c r="AD95" s="72"/>
      <c r="AE95" s="72"/>
      <c r="AF95" s="72"/>
    </row>
    <row r="96" spans="1:32" ht="15.75" x14ac:dyDescent="0.25">
      <c r="A96" s="8"/>
      <c r="B96" s="61"/>
      <c r="C96" s="325"/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327"/>
      <c r="R96" s="45"/>
      <c r="S96" s="50"/>
      <c r="W96" s="239"/>
      <c r="X96" s="239"/>
      <c r="Y96" s="240"/>
      <c r="Z96" s="239"/>
      <c r="AA96" s="5"/>
      <c r="AB96" s="5"/>
      <c r="AC96" s="72"/>
      <c r="AD96" s="72"/>
      <c r="AE96" s="72"/>
      <c r="AF96" s="72"/>
    </row>
    <row r="97" spans="1:32" ht="15.75" x14ac:dyDescent="0.25">
      <c r="A97" s="8"/>
      <c r="B97" s="61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45"/>
      <c r="S97" s="50"/>
      <c r="W97" s="239"/>
      <c r="X97" s="239"/>
      <c r="Y97" s="240"/>
      <c r="Z97" s="239"/>
      <c r="AA97" s="5"/>
      <c r="AB97" s="5"/>
      <c r="AC97" s="72"/>
      <c r="AD97" s="72"/>
      <c r="AE97" s="72"/>
      <c r="AF97" s="72"/>
    </row>
    <row r="98" spans="1:32" ht="15.75" x14ac:dyDescent="0.25">
      <c r="A98" s="8"/>
      <c r="B98" s="61"/>
      <c r="C98" s="328"/>
      <c r="D98" s="329"/>
      <c r="E98" s="329"/>
      <c r="F98" s="330" t="s">
        <v>165</v>
      </c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45"/>
      <c r="S98" s="50"/>
      <c r="W98" s="243"/>
      <c r="X98" s="243"/>
      <c r="Y98" s="243"/>
      <c r="Z98" s="243"/>
      <c r="AA98" s="5"/>
      <c r="AB98" s="5"/>
      <c r="AC98" s="72"/>
      <c r="AD98" s="72"/>
      <c r="AE98" s="72"/>
      <c r="AF98" s="72"/>
    </row>
    <row r="99" spans="1:32" ht="15.75" x14ac:dyDescent="0.25">
      <c r="A99" s="8"/>
      <c r="B99" s="6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51"/>
      <c r="S99" s="50"/>
      <c r="W99" s="267"/>
      <c r="X99" s="267"/>
      <c r="Y99" s="268"/>
      <c r="Z99" s="267"/>
      <c r="AA99" s="5"/>
      <c r="AB99" s="5"/>
      <c r="AC99" s="72"/>
      <c r="AD99" s="72"/>
      <c r="AE99" s="72"/>
      <c r="AF99" s="72"/>
    </row>
    <row r="100" spans="1:32" x14ac:dyDescent="0.25">
      <c r="A100" s="4"/>
      <c r="B100" s="50"/>
      <c r="C100" s="50"/>
      <c r="D100" s="50"/>
      <c r="E100" s="50"/>
      <c r="F100" s="50"/>
      <c r="G100" s="50"/>
      <c r="H100" s="12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W100" s="266"/>
      <c r="X100" s="266"/>
      <c r="Y100" s="269"/>
      <c r="Z100" s="266"/>
      <c r="AA100" s="5"/>
      <c r="AB100" s="5"/>
      <c r="AC100" s="72"/>
      <c r="AD100" s="72"/>
      <c r="AE100" s="72"/>
      <c r="AF100" s="72"/>
    </row>
    <row r="101" spans="1:32" x14ac:dyDescent="0.25">
      <c r="W101" s="266"/>
      <c r="X101" s="266"/>
      <c r="Y101" s="269"/>
      <c r="Z101" s="266"/>
      <c r="AA101" s="5"/>
      <c r="AB101" s="5"/>
      <c r="AC101" s="72"/>
      <c r="AD101" s="72"/>
      <c r="AE101" s="72"/>
      <c r="AF101" s="72"/>
    </row>
    <row r="102" spans="1:32" x14ac:dyDescent="0.25">
      <c r="W102" s="266"/>
      <c r="X102" s="266"/>
      <c r="Y102" s="269"/>
      <c r="Z102" s="266"/>
      <c r="AA102" s="5"/>
      <c r="AB102" s="5"/>
      <c r="AC102" s="72"/>
      <c r="AD102" s="72"/>
      <c r="AE102" s="72"/>
      <c r="AF102" s="72"/>
    </row>
    <row r="103" spans="1:32" x14ac:dyDescent="0.25">
      <c r="W103" s="266"/>
      <c r="X103" s="266"/>
      <c r="Y103" s="269"/>
      <c r="Z103" s="266"/>
      <c r="AA103" s="5"/>
      <c r="AB103" s="5"/>
      <c r="AC103" s="72"/>
      <c r="AD103" s="72"/>
      <c r="AE103" s="72"/>
      <c r="AF103" s="72"/>
    </row>
    <row r="104" spans="1:32" x14ac:dyDescent="0.25">
      <c r="W104" s="266"/>
      <c r="X104" s="266"/>
      <c r="Y104" s="269"/>
      <c r="Z104" s="266"/>
      <c r="AA104" s="5"/>
      <c r="AB104" s="5"/>
      <c r="AC104" s="72"/>
      <c r="AD104" s="72"/>
      <c r="AE104" s="72"/>
      <c r="AF104" s="72"/>
    </row>
    <row r="105" spans="1:32" x14ac:dyDescent="0.25">
      <c r="W105" s="266"/>
      <c r="X105" s="266"/>
      <c r="Y105" s="269"/>
      <c r="Z105" s="266"/>
      <c r="AA105" s="5"/>
      <c r="AB105" s="5"/>
      <c r="AC105" s="72"/>
      <c r="AD105" s="72"/>
      <c r="AE105" s="72"/>
      <c r="AF105" s="72"/>
    </row>
    <row r="106" spans="1:32" x14ac:dyDescent="0.25">
      <c r="W106" s="266"/>
      <c r="X106" s="266"/>
      <c r="Y106" s="269"/>
      <c r="Z106" s="266"/>
      <c r="AA106" s="5"/>
      <c r="AB106" s="5"/>
      <c r="AC106" s="72"/>
      <c r="AD106" s="72"/>
      <c r="AE106" s="72"/>
      <c r="AF106" s="72"/>
    </row>
    <row r="107" spans="1:32" x14ac:dyDescent="0.25">
      <c r="W107" s="266"/>
      <c r="X107" s="266"/>
      <c r="Y107" s="269"/>
      <c r="Z107" s="266"/>
      <c r="AA107" s="5"/>
      <c r="AB107" s="5"/>
      <c r="AC107" s="72"/>
      <c r="AD107" s="72"/>
      <c r="AE107" s="72"/>
      <c r="AF107" s="72"/>
    </row>
    <row r="108" spans="1:32" ht="14.25" customHeight="1" x14ac:dyDescent="0.25"/>
    <row r="109" spans="1:32" ht="15.75" hidden="1" x14ac:dyDescent="0.25">
      <c r="A109" s="8"/>
      <c r="B109" s="25"/>
      <c r="C109" s="124"/>
      <c r="D109" s="146" t="s">
        <v>12</v>
      </c>
      <c r="E109" s="185">
        <v>1</v>
      </c>
      <c r="F109" s="146"/>
      <c r="G109" s="146"/>
      <c r="H109" s="146" t="s">
        <v>18</v>
      </c>
      <c r="I109" s="186">
        <v>1</v>
      </c>
      <c r="J109" s="124"/>
      <c r="K109" s="124"/>
      <c r="L109" s="124"/>
      <c r="M109" s="124"/>
      <c r="N109" s="124"/>
      <c r="O109" s="124"/>
      <c r="P109" s="124"/>
      <c r="Q109" s="124"/>
      <c r="R109" s="45"/>
      <c r="S109" s="50"/>
      <c r="W109" s="266"/>
      <c r="X109" s="239"/>
      <c r="Y109" s="240"/>
      <c r="Z109" s="239"/>
      <c r="AA109" s="5"/>
      <c r="AB109" s="5"/>
      <c r="AC109" s="72"/>
      <c r="AD109" s="72"/>
      <c r="AE109" s="72"/>
      <c r="AF109" s="72"/>
    </row>
    <row r="110" spans="1:32" ht="15.75" hidden="1" x14ac:dyDescent="0.25">
      <c r="A110" s="8"/>
      <c r="B110" s="25"/>
      <c r="C110" s="124"/>
      <c r="D110" s="146" t="s">
        <v>11</v>
      </c>
      <c r="E110" s="185">
        <v>2</v>
      </c>
      <c r="F110" s="146"/>
      <c r="G110" s="146"/>
      <c r="H110" s="146" t="s">
        <v>19</v>
      </c>
      <c r="I110" s="186">
        <v>2</v>
      </c>
      <c r="J110" s="124"/>
      <c r="K110" s="124"/>
      <c r="L110" s="124"/>
      <c r="M110" s="124"/>
      <c r="N110" s="124"/>
      <c r="O110" s="124"/>
      <c r="P110" s="124"/>
      <c r="Q110" s="124"/>
      <c r="R110" s="45"/>
      <c r="S110" s="50"/>
      <c r="W110" s="266"/>
      <c r="X110" s="239"/>
      <c r="Y110" s="240"/>
      <c r="Z110" s="239"/>
      <c r="AA110" s="5"/>
      <c r="AB110" s="5"/>
      <c r="AC110" s="72"/>
      <c r="AD110" s="72"/>
      <c r="AE110" s="72"/>
      <c r="AF110" s="72"/>
    </row>
    <row r="111" spans="1:32" ht="15.75" hidden="1" x14ac:dyDescent="0.25">
      <c r="A111" s="8"/>
      <c r="B111" s="25"/>
      <c r="C111" s="124"/>
      <c r="D111" s="146" t="s">
        <v>118</v>
      </c>
      <c r="E111" s="185">
        <v>3</v>
      </c>
      <c r="F111" s="146"/>
      <c r="G111" s="146"/>
      <c r="H111" s="146" t="s">
        <v>20</v>
      </c>
      <c r="I111" s="186">
        <v>3</v>
      </c>
      <c r="J111" s="124"/>
      <c r="K111" s="124"/>
      <c r="L111" s="124"/>
      <c r="M111" s="124"/>
      <c r="N111" s="124"/>
      <c r="O111" s="124"/>
      <c r="P111" s="124"/>
      <c r="Q111" s="124"/>
      <c r="R111" s="45"/>
      <c r="S111" s="50"/>
      <c r="W111" s="266"/>
      <c r="X111" s="239"/>
      <c r="Y111" s="240"/>
      <c r="Z111" s="239"/>
      <c r="AA111" s="5"/>
      <c r="AB111" s="5"/>
      <c r="AC111" s="72"/>
      <c r="AD111" s="72"/>
      <c r="AE111" s="72"/>
      <c r="AF111" s="72"/>
    </row>
    <row r="112" spans="1:32" ht="15.75" hidden="1" x14ac:dyDescent="0.25">
      <c r="A112" s="8"/>
      <c r="B112" s="25"/>
      <c r="C112" s="124"/>
      <c r="D112" s="146" t="s">
        <v>10</v>
      </c>
      <c r="E112" s="185">
        <v>4</v>
      </c>
      <c r="F112" s="146"/>
      <c r="G112" s="146"/>
      <c r="H112" s="146"/>
      <c r="I112" s="124"/>
      <c r="J112" s="124"/>
      <c r="K112" s="124"/>
      <c r="L112" s="124"/>
      <c r="M112" s="124"/>
      <c r="N112" s="124"/>
      <c r="O112" s="124"/>
      <c r="P112" s="124"/>
      <c r="Q112" s="124"/>
      <c r="R112" s="45"/>
      <c r="S112" s="50"/>
      <c r="W112" s="239"/>
      <c r="X112" s="239"/>
      <c r="Y112" s="240"/>
      <c r="Z112" s="239"/>
      <c r="AA112" s="5"/>
      <c r="AB112" s="5"/>
      <c r="AC112" s="72"/>
      <c r="AD112" s="72"/>
      <c r="AE112" s="72"/>
      <c r="AF112" s="72"/>
    </row>
    <row r="113" hidden="1" x14ac:dyDescent="0.25"/>
  </sheetData>
  <sheetProtection algorithmName="SHA-512" hashValue="C1IJsgDtCqvwf4buZVT+gRqoq8zOQRZPxwf9HJXkg4cq6LBi9qKbVjxKIHFCRwL7tCVmBkMSN4oZ4AybXbdCIQ==" saltValue="204d9Hktn+KzC7ozxdMkkA==" spinCount="100000" sheet="1" sort="0" autoFilter="0"/>
  <autoFilter ref="A41:Q66"/>
  <dataConsolidate/>
  <mergeCells count="40">
    <mergeCell ref="Q86:Q87"/>
    <mergeCell ref="I6:J6"/>
    <mergeCell ref="I7:J7"/>
    <mergeCell ref="I8:J8"/>
    <mergeCell ref="I9:J9"/>
    <mergeCell ref="I10:J10"/>
    <mergeCell ref="I11:J11"/>
    <mergeCell ref="I12:J12"/>
    <mergeCell ref="I17:J17"/>
    <mergeCell ref="I18:J18"/>
    <mergeCell ref="I19:J19"/>
    <mergeCell ref="D40:F40"/>
    <mergeCell ref="D65:F65"/>
    <mergeCell ref="D66:F66"/>
    <mergeCell ref="D60:F60"/>
    <mergeCell ref="D61:F61"/>
    <mergeCell ref="D62:F62"/>
    <mergeCell ref="D63:F63"/>
    <mergeCell ref="D64:F64"/>
    <mergeCell ref="D42:F42"/>
    <mergeCell ref="D43:F43"/>
    <mergeCell ref="D44:F44"/>
    <mergeCell ref="D55:F55"/>
    <mergeCell ref="D56:F56"/>
    <mergeCell ref="D57:F57"/>
    <mergeCell ref="D58:F58"/>
    <mergeCell ref="D59:F59"/>
    <mergeCell ref="O95:P95"/>
    <mergeCell ref="O94:P94"/>
    <mergeCell ref="J68:M68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</mergeCells>
  <conditionalFormatting sqref="G42:K66">
    <cfRule type="expression" dxfId="0" priority="9">
      <formula>AND($D42&lt;&gt;"",G42="")</formula>
    </cfRule>
  </conditionalFormatting>
  <dataValidations xWindow="983" yWindow="348" count="28">
    <dataValidation type="list" allowBlank="1" showInputMessage="1" showErrorMessage="1" sqref="G71">
      <formula1>"Yes, No"</formula1>
    </dataValidation>
    <dataValidation type="list" allowBlank="1" showInputMessage="1" showErrorMessage="1" sqref="X9">
      <formula1>"For Profit, Not-For Profit"</formula1>
    </dataValidation>
    <dataValidation type="list" allowBlank="1" showInputMessage="1" showErrorMessage="1" sqref="H67:H69">
      <formula1>"RECE, Non-RECE, Supervisor,Child Ratio"</formula1>
    </dataValidation>
    <dataValidation allowBlank="1" showInputMessage="1" showErrorMessage="1" prompt="# of Hours Worked from January 1, 2016 to December 31, 2016._x000a__x000a_DO NOT include vacation, sick time or public holiday pay._x000a_" sqref="J40"/>
    <dataValidation allowBlank="1" showInputMessage="1" showErrorMessage="1" prompt="Full = Earning less than $24.69 per hour_x000a_Partial = Earning between $24.67 and $26.68 per hour_x000a_None = Earning more than $26.68 per hour" sqref="L40"/>
    <dataValidation allowBlank="1" showInputMessage="1" showErrorMessage="1" prompt="FTE (Full-Time Equivalency) is equal to:_x000a_&lt;1.0 FTE = &lt; 1,754.5 hours per year_x000a_1.0 FTE =  1,754.5 hours per year_x000a_&gt; 1.0 FTE = &gt; 1,754.5 hours per year" sqref="N40"/>
    <dataValidation allowBlank="1" showInputMessage="1" showErrorMessage="1" prompt="Salary component is equal to the hourly wage (column I) x # of hours worked (column J) x eligibility rate per hour (column M)" sqref="O40"/>
    <dataValidation allowBlank="1" showInputMessage="1" showErrorMessage="1" prompt="Hourly wage paid for the position as of December 31, 2016. Exclude the prior year Wage Enhancement amounts._x000a__x000a_If the position is paid on an annual salary, take the annual salary divided by the standard hours of work per year._x000a_" sqref="I40"/>
    <dataValidation allowBlank="1" showInputMessage="1" showErrorMessage="1" prompt="Benefit entitlement is equal to 17.5% of the salary component_x000a_" sqref="P40"/>
    <dataValidation allowBlank="1" showInputMessage="1" showErrorMessage="1" prompt="Eligible front-line program staff have been grouped into the following 3 categories for reporting purposes:  _x000a_RECE_x000a_Non-RECE_x000a_Supervisor " sqref="H40"/>
    <dataValidation allowBlank="1" showInputMessage="1" showErrorMessage="1" prompt="Eligibility rate per hour is equal to a maximum hourly rate up to $2.00 per hour" sqref="M40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K40"/>
    <dataValidation allowBlank="1" showInputMessage="1" showErrorMessage="1" prompt="Enter a description that will assist you in identifying the eligible position" sqref="D40:F40"/>
    <dataValidation allowBlank="1" showInputMessage="1" showErrorMessage="1" prompt="Total compensation is the sum of the salary component (column O) plus the statutory benefit component (column P)." sqref="Q40"/>
    <dataValidation operator="lessThanOrEqual" allowBlank="1" showErrorMessage="1" sqref="P24"/>
    <dataValidation type="decimal" operator="lessThanOrEqual" allowBlank="1" showInputMessage="1" showErrorMessage="1" sqref="P25">
      <formula1>0.0195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G40"/>
    <dataValidation type="whole" allowBlank="1" showInputMessage="1" showErrorMessage="1" error="The number of weeks cannot exceed 52." sqref="J24">
      <formula1>1</formula1>
      <formula2>52</formula2>
    </dataValidation>
    <dataValidation type="list" allowBlank="1" showInputMessage="1" showErrorMessage="1" sqref="G72:G73">
      <formula1>#REF!</formula1>
    </dataValidation>
    <dataValidation type="list" allowBlank="1" showInputMessage="1" showErrorMessage="1" sqref="H72:H73">
      <formula1>$C$88:$C$109</formula1>
    </dataValidation>
    <dataValidation type="whole" allowBlank="1" showInputMessage="1" showErrorMessage="1" error="Lincensed capacity cannot be less than operating capacity." sqref="J27">
      <formula1>J26</formula1>
      <formula2>999999999</formula2>
    </dataValidation>
    <dataValidation allowBlank="1" showInputMessage="1" showErrorMessage="1" prompt="Flexible grant of $150 for each eligible FTE." sqref="L81"/>
    <dataValidation type="list" allowBlank="1" showInputMessage="1" showErrorMessage="1" sqref="Q86:Q87">
      <formula1>"YES, NO"</formula1>
    </dataValidation>
    <dataValidation type="list" allowBlank="1" showInputMessage="1" showErrorMessage="1" prompt="If YES, please provide an estimate for the # of hours that the position would work during the year in the # of Hours Worked column (column J)." sqref="G42:G66">
      <formula1>"YES, NO"</formula1>
    </dataValidation>
    <dataValidation type="list" allowBlank="1" showInputMessage="1" showErrorMessage="1" sqref="I9:J9">
      <formula1>"Non-Profit Operation, Profit Operation, Directly Operated"</formula1>
    </dataValidation>
    <dataValidation type="decimal" allowBlank="1" showInputMessage="1" showErrorMessage="1" error="To be eligible for a partial wage enhancement at least 25% of the time should be spent to support ratio requirements. " sqref="K42:K66">
      <formula1>0.25</formula1>
      <formula2>1</formula2>
    </dataValidation>
    <dataValidation type="whole" allowBlank="1" showInputMessage="1" showErrorMessage="1" sqref="J26">
      <formula1>0</formula1>
      <formula2>J27</formula2>
    </dataValidation>
    <dataValidation type="list" allowBlank="1" showInputMessage="1" showErrorMessage="1" sqref="H42:H66">
      <formula1>"RECE, Non-RECE, Supervisor, Home Visitor"</formula1>
    </dataValidation>
  </dataValidations>
  <printOptions horizontalCentered="1"/>
  <pageMargins left="0" right="0" top="0" bottom="0" header="0.31496062992126" footer="0.31496062992126"/>
  <pageSetup scale="21" orientation="landscape" r:id="rId1"/>
  <ignoredErrors>
    <ignoredError sqref="Q47:Q6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Wage Enhancement Template</vt:lpstr>
      <vt:lpstr>'Wage Enhancement Template'!Print_Area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Tina Johncox</cp:lastModifiedBy>
  <cp:lastPrinted>2015-12-31T15:05:12Z</cp:lastPrinted>
  <dcterms:created xsi:type="dcterms:W3CDTF">2014-10-16T21:01:20Z</dcterms:created>
  <dcterms:modified xsi:type="dcterms:W3CDTF">2019-12-02T19:28:56Z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